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.schneider/Downloads/"/>
    </mc:Choice>
  </mc:AlternateContent>
  <xr:revisionPtr revIDLastSave="0" documentId="8_{62A2F38B-8EA7-E74E-B1B4-1078A8D29FEE}" xr6:coauthVersionLast="47" xr6:coauthVersionMax="47" xr10:uidLastSave="{00000000-0000-0000-0000-000000000000}"/>
  <bookViews>
    <workbookView xWindow="2340" yWindow="2160" windowWidth="26480" windowHeight="15700" xr2:uid="{491D2FC2-28A3-9C49-8D45-39546AFC56C4}"/>
  </bookViews>
  <sheets>
    <sheet name="Tabelle1" sheetId="4" r:id="rId1"/>
  </sheets>
  <definedNames>
    <definedName name="Untitledspreadsheet_Vergleich" localSheetId="0">Tabelle1!$A$6:$P$56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4" l="1"/>
  <c r="C41" i="4"/>
  <c r="G41" i="4" s="1"/>
  <c r="G42" i="4"/>
  <c r="H42" i="4"/>
  <c r="I42" i="4" s="1"/>
  <c r="C34" i="4"/>
  <c r="G34" i="4" s="1"/>
  <c r="D34" i="4"/>
  <c r="H34" i="4" s="1"/>
  <c r="D35" i="4"/>
  <c r="H35" i="4" s="1"/>
  <c r="C38" i="4"/>
  <c r="G38" i="4" s="1"/>
  <c r="D38" i="4"/>
  <c r="H38" i="4" s="1"/>
  <c r="D39" i="4"/>
  <c r="H39" i="4" s="1"/>
  <c r="C42" i="4"/>
  <c r="D42" i="4"/>
  <c r="C43" i="4"/>
  <c r="G43" i="4" s="1"/>
  <c r="F45" i="4"/>
  <c r="F47" i="4" s="1"/>
  <c r="E45" i="4"/>
  <c r="E47" i="4" s="1"/>
  <c r="C22" i="4"/>
  <c r="C24" i="4" s="1"/>
  <c r="I10" i="4"/>
  <c r="H10" i="4"/>
  <c r="D33" i="4" s="1"/>
  <c r="H33" i="4" s="1"/>
  <c r="M15" i="4"/>
  <c r="M21" i="4"/>
  <c r="M18" i="4"/>
  <c r="L11" i="4"/>
  <c r="M11" i="4"/>
  <c r="L12" i="4"/>
  <c r="M12" i="4"/>
  <c r="L13" i="4"/>
  <c r="M13" i="4"/>
  <c r="L14" i="4"/>
  <c r="M14" i="4"/>
  <c r="L15" i="4"/>
  <c r="L16" i="4"/>
  <c r="L17" i="4"/>
  <c r="L18" i="4"/>
  <c r="M19" i="4"/>
  <c r="L20" i="4"/>
  <c r="M20" i="4"/>
  <c r="L21" i="4"/>
  <c r="M10" i="4"/>
  <c r="L10" i="4"/>
  <c r="I14" i="4"/>
  <c r="J26" i="4"/>
  <c r="M26" i="4" s="1"/>
  <c r="I26" i="4"/>
  <c r="L26" i="4" s="1"/>
  <c r="H26" i="4"/>
  <c r="D49" i="4" s="1"/>
  <c r="G26" i="4"/>
  <c r="C49" i="4" s="1"/>
  <c r="G23" i="4"/>
  <c r="C46" i="4" s="1"/>
  <c r="G46" i="4" s="1"/>
  <c r="J23" i="4"/>
  <c r="M23" i="4" s="1"/>
  <c r="I23" i="4"/>
  <c r="L23" i="4" s="1"/>
  <c r="H23" i="4"/>
  <c r="D46" i="4" s="1"/>
  <c r="H46" i="4" s="1"/>
  <c r="F22" i="4"/>
  <c r="F24" i="4" s="1"/>
  <c r="E22" i="4"/>
  <c r="E24" i="4" s="1"/>
  <c r="D22" i="4"/>
  <c r="D24" i="4" s="1"/>
  <c r="Q21" i="4"/>
  <c r="P21" i="4"/>
  <c r="J21" i="4"/>
  <c r="I21" i="4"/>
  <c r="H21" i="4"/>
  <c r="D44" i="4" s="1"/>
  <c r="H44" i="4" s="1"/>
  <c r="G21" i="4"/>
  <c r="C44" i="4" s="1"/>
  <c r="G44" i="4" s="1"/>
  <c r="Q20" i="4"/>
  <c r="P20" i="4"/>
  <c r="J20" i="4"/>
  <c r="I20" i="4"/>
  <c r="H20" i="4"/>
  <c r="D43" i="4" s="1"/>
  <c r="H43" i="4" s="1"/>
  <c r="G20" i="4"/>
  <c r="N20" i="4" s="1"/>
  <c r="Q19" i="4"/>
  <c r="P19" i="4"/>
  <c r="J19" i="4"/>
  <c r="I19" i="4"/>
  <c r="H19" i="4"/>
  <c r="G19" i="4"/>
  <c r="Q18" i="4"/>
  <c r="P18" i="4"/>
  <c r="J18" i="4"/>
  <c r="I18" i="4"/>
  <c r="H18" i="4"/>
  <c r="D41" i="4" s="1"/>
  <c r="H41" i="4" s="1"/>
  <c r="G18" i="4"/>
  <c r="Q17" i="4"/>
  <c r="P17" i="4"/>
  <c r="J17" i="4"/>
  <c r="I17" i="4"/>
  <c r="H17" i="4"/>
  <c r="D40" i="4" s="1"/>
  <c r="H40" i="4" s="1"/>
  <c r="G17" i="4"/>
  <c r="C40" i="4" s="1"/>
  <c r="G40" i="4" s="1"/>
  <c r="Q16" i="4"/>
  <c r="P16" i="4"/>
  <c r="J16" i="4"/>
  <c r="I16" i="4"/>
  <c r="H16" i="4"/>
  <c r="G16" i="4"/>
  <c r="N16" i="4" s="1"/>
  <c r="Q15" i="4"/>
  <c r="P15" i="4"/>
  <c r="J15" i="4"/>
  <c r="I15" i="4"/>
  <c r="H15" i="4"/>
  <c r="G15" i="4"/>
  <c r="Q14" i="4"/>
  <c r="P14" i="4"/>
  <c r="J14" i="4"/>
  <c r="H14" i="4"/>
  <c r="D37" i="4" s="1"/>
  <c r="H37" i="4" s="1"/>
  <c r="G14" i="4"/>
  <c r="C37" i="4" s="1"/>
  <c r="G37" i="4" s="1"/>
  <c r="Q13" i="4"/>
  <c r="P13" i="4"/>
  <c r="J13" i="4"/>
  <c r="I13" i="4"/>
  <c r="H13" i="4"/>
  <c r="D36" i="4" s="1"/>
  <c r="H36" i="4" s="1"/>
  <c r="G13" i="4"/>
  <c r="C36" i="4" s="1"/>
  <c r="G36" i="4" s="1"/>
  <c r="Q12" i="4"/>
  <c r="P12" i="4"/>
  <c r="J12" i="4"/>
  <c r="I12" i="4"/>
  <c r="H12" i="4"/>
  <c r="G12" i="4"/>
  <c r="C35" i="4" s="1"/>
  <c r="G35" i="4" s="1"/>
  <c r="Q11" i="4"/>
  <c r="P11" i="4"/>
  <c r="J11" i="4"/>
  <c r="I11" i="4"/>
  <c r="H11" i="4"/>
  <c r="G11" i="4"/>
  <c r="Q10" i="4"/>
  <c r="P10" i="4"/>
  <c r="J10" i="4"/>
  <c r="G10" i="4"/>
  <c r="C33" i="4" s="1"/>
  <c r="G33" i="4" s="1"/>
  <c r="J36" i="4" l="1"/>
  <c r="I36" i="4"/>
  <c r="I35" i="4"/>
  <c r="J35" i="4"/>
  <c r="I43" i="4"/>
  <c r="J43" i="4"/>
  <c r="I34" i="4"/>
  <c r="J34" i="4"/>
  <c r="I41" i="4"/>
  <c r="J41" i="4"/>
  <c r="I38" i="4"/>
  <c r="J38" i="4"/>
  <c r="H49" i="4"/>
  <c r="I33" i="4"/>
  <c r="J33" i="4"/>
  <c r="I37" i="4"/>
  <c r="J37" i="4"/>
  <c r="I40" i="4"/>
  <c r="J40" i="4"/>
  <c r="I44" i="4"/>
  <c r="J44" i="4"/>
  <c r="I46" i="4"/>
  <c r="J46" i="4"/>
  <c r="E27" i="4"/>
  <c r="C39" i="4"/>
  <c r="G39" i="4" s="1"/>
  <c r="G45" i="4" s="1"/>
  <c r="G47" i="4" s="1"/>
  <c r="D27" i="4"/>
  <c r="G49" i="4"/>
  <c r="J42" i="4"/>
  <c r="C27" i="4"/>
  <c r="F27" i="4"/>
  <c r="F50" i="4"/>
  <c r="D45" i="4"/>
  <c r="D47" i="4" s="1"/>
  <c r="H45" i="4"/>
  <c r="N17" i="4"/>
  <c r="R19" i="4"/>
  <c r="N21" i="4"/>
  <c r="N13" i="4"/>
  <c r="N10" i="4"/>
  <c r="R13" i="4"/>
  <c r="N15" i="4"/>
  <c r="N19" i="4"/>
  <c r="N12" i="4"/>
  <c r="N14" i="4"/>
  <c r="K10" i="4"/>
  <c r="N11" i="4"/>
  <c r="N18" i="4"/>
  <c r="R16" i="4"/>
  <c r="R20" i="4"/>
  <c r="H22" i="4"/>
  <c r="H24" i="4" s="1"/>
  <c r="K16" i="4"/>
  <c r="K11" i="4"/>
  <c r="K15" i="4"/>
  <c r="K14" i="4"/>
  <c r="K20" i="4"/>
  <c r="J22" i="4"/>
  <c r="R10" i="4"/>
  <c r="G22" i="4"/>
  <c r="G24" i="4" s="1"/>
  <c r="R14" i="4"/>
  <c r="R18" i="4"/>
  <c r="K21" i="4"/>
  <c r="K23" i="4"/>
  <c r="N23" i="4" s="1"/>
  <c r="K18" i="4"/>
  <c r="K12" i="4"/>
  <c r="R17" i="4"/>
  <c r="R21" i="4"/>
  <c r="Q22" i="4"/>
  <c r="K17" i="4"/>
  <c r="R12" i="4"/>
  <c r="K13" i="4"/>
  <c r="I22" i="4"/>
  <c r="R11" i="4"/>
  <c r="R15" i="4"/>
  <c r="K19" i="4"/>
  <c r="K26" i="4"/>
  <c r="N26" i="4" s="1"/>
  <c r="J24" i="4"/>
  <c r="M24" i="4" s="1"/>
  <c r="P22" i="4"/>
  <c r="I24" i="4"/>
  <c r="L24" i="4" s="1"/>
  <c r="I49" i="4" l="1"/>
  <c r="H47" i="4"/>
  <c r="J45" i="4"/>
  <c r="I45" i="4"/>
  <c r="C45" i="4"/>
  <c r="I27" i="4"/>
  <c r="H27" i="4"/>
  <c r="J49" i="4"/>
  <c r="I39" i="4"/>
  <c r="J27" i="4"/>
  <c r="M27" i="4" s="1"/>
  <c r="J39" i="4"/>
  <c r="G27" i="4"/>
  <c r="D50" i="4"/>
  <c r="H50" i="4" s="1"/>
  <c r="R22" i="4"/>
  <c r="L22" i="4"/>
  <c r="K22" i="4"/>
  <c r="M22" i="4"/>
  <c r="K24" i="4"/>
  <c r="N24" i="4" s="1"/>
  <c r="L27" i="4" l="1"/>
  <c r="K27" i="4"/>
  <c r="N27" i="4" s="1"/>
  <c r="C47" i="4"/>
  <c r="C50" i="4"/>
  <c r="G50" i="4" s="1"/>
  <c r="I50" i="4" s="1"/>
  <c r="I47" i="4"/>
  <c r="J47" i="4"/>
  <c r="N22" i="4"/>
  <c r="J50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1EB782-25EE-F947-9927-039E074BC00F}" name="Untitledspreadsheet-Vergleich11" type="6" refreshedVersion="8" background="1" saveData="1">
    <textPr sourceFile="/Users/paul.schneider/Downloads/Untitledspreadsheet-Vergleich.csv" decimal="," thousands=".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<sst xmlns="http://schemas.openxmlformats.org/spreadsheetml/2006/main" count="75" uniqueCount="49">
  <si>
    <t>Code</t>
  </si>
  <si>
    <t>6601-1201-0-1008 Generalsanierung Radwege</t>
  </si>
  <si>
    <t>6601-1201-0-6620 Neubau Radwege/Radschnellwege</t>
  </si>
  <si>
    <t>6601-1201-3-1053 Berrenrather Str., Umgestaltung</t>
  </si>
  <si>
    <t>6604-1201-5-1001 NeusserStr.(NiehlerKirchweg-InnereKanal)</t>
  </si>
  <si>
    <t>Geplant für:</t>
  </si>
  <si>
    <t>Schätzung Sume Fahrradkürzungen</t>
  </si>
  <si>
    <t>Auszugs-Analyse des Haushaltsplanentwurfes der Stadt Köln für 2027/28 im Vergleich zur Planung im Vorgängerhaushalt</t>
  </si>
  <si>
    <t>6601-1201-0-1143 Umbau freilaufender Rechtsabbieger</t>
  </si>
  <si>
    <t>6601-1201-0-1131 Umgestalt. Gürtel (VenloerStr/LuxemStr)</t>
  </si>
  <si>
    <t>6601-1201-0-4799 Radschnellweg Frechen-Köln</t>
  </si>
  <si>
    <t>Absolut</t>
  </si>
  <si>
    <t>Amt 66 - Straßen und Radwege</t>
  </si>
  <si>
    <t>Grober Anteil, der dem Radverkehr zugute kommt, Schätzung durch Fahrrad-Entscheid Köln</t>
  </si>
  <si>
    <t>2027 + 2028</t>
  </si>
  <si>
    <t>im Haush. 25/26</t>
  </si>
  <si>
    <t>Schätzung Ausg. f. Radverkehrsanteile Haush. 27/28</t>
  </si>
  <si>
    <t>Kürzung Radverkehr</t>
  </si>
  <si>
    <t>im Haush. 27/28</t>
  </si>
  <si>
    <t>6601-1201-5-5051 Niehler Gürtel Radverkehrsverbindung</t>
  </si>
  <si>
    <t>6604-1201-3-1004 DürenerStr/Universitätsstr,UmbauKnotenpu</t>
  </si>
  <si>
    <t>6604-1201-3-1156 Radführung Aachener Str. (Braunsfeld)</t>
  </si>
  <si>
    <t>6606-1201-0-1122 Mobilitätsstationen</t>
  </si>
  <si>
    <t>6601-1201-6-1158 Fuß- u. Radwegrampe Leverkusener Brücke</t>
  </si>
  <si>
    <t>Für 2027+2028</t>
  </si>
  <si>
    <t>Änderung Hauhalt 25/26 zu Haushalt 27/28 Absolut</t>
  </si>
  <si>
    <t>Änderung Hauhalt 25/26 zu Haushalt 27/28 Prozentual</t>
  </si>
  <si>
    <t>Summe Ausz. f. Baumaßnahmen, Radverkehrsprojekte Amt 66</t>
  </si>
  <si>
    <t>Ausz. f. Baumaßnahmen Amt 66 ohne Radverkehrsprojekte</t>
  </si>
  <si>
    <t>Summe Ausz. f. Baumaßnahmen Amt 66 insgesamt</t>
  </si>
  <si>
    <t>Summe Ausgaben für Baumaßnahmen Dezernat III insgesamt</t>
  </si>
  <si>
    <t>Veränderung</t>
  </si>
  <si>
    <t>Verpflichtungsermächtigungen 
für Folgejahre (27-30 bzw. 29-31)</t>
  </si>
  <si>
    <t>Summe geplante Ausgaben + 
Verpflichtungsermächtigungen
+</t>
  </si>
  <si>
    <t>Relativ</t>
  </si>
  <si>
    <t>Ausz. f. Baumaßnahmen Dez. III ohne Radverkehrsprojekte aus Amt 66</t>
  </si>
  <si>
    <t>Geschätzter Anteil, der dem Radverkehr zugute kommt, Schätzung durch Fahrrad-Entscheid Köln</t>
  </si>
  <si>
    <t>Analyse durch Fahrrad-Entscheid Köln</t>
  </si>
  <si>
    <t>Kontakt für Rückfragen: Paul Schneider, Tel: 0049 1639604684</t>
  </si>
  <si>
    <t>Schätzung Ausg. f. Radverkehrsanteile der Projekte im Haush. 25/26</t>
  </si>
  <si>
    <t>Summe Ausz. f. Baumaßnahmen, Amt 66 insgesamt</t>
  </si>
  <si>
    <t>Summe Ausz. f. Baumaßnahmen, Amt 66 ohne Radverkehrsprojekte</t>
  </si>
  <si>
    <t>Summe Ausz. f. Baumaßnahmen, Dezernat III insgesamt</t>
  </si>
  <si>
    <t>Summe Ausz. f. Bau,, Dez. III ohne Radverkehrsprojekte aus Amt 66</t>
  </si>
  <si>
    <t xml:space="preserve">Link Haushaltsplan 2027/28: https://www.stadt-koeln.de/mediaasset/content/pdf20/hpl_2027_2028_band_1_entwurf_teil_2.pdf </t>
  </si>
  <si>
    <t>Link Haushaltsplan 2025/26: https://www.stadt-koeln.de/mediaasset/content/pdf20/2_hpl_2025_2026_band_1_teil_2.pdf</t>
  </si>
  <si>
    <t xml:space="preserve">Grundlagen: </t>
  </si>
  <si>
    <t>Codes und Titel aller im Amt 66 identifizierten Proejekte, 
die größtenteils (&gt;50 %) dem Radverkehr zugute kommen</t>
  </si>
  <si>
    <t>Geplante Auszahlungen
in 2027+2028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</si>
</sst>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[$€-407]_-;\-* #,##0\ [$€-407]_-;_-* &quot;-&quot;??\ [$€-407]_-;_-@_-"/>
    <numFmt numFmtId="165" formatCode="_-* #,##0\ &quot;€&quot;_-;\-* #,##0\ &quot;€&quot;_-;_-* &quot;-&quot;??\ &quot;€&quot;_-;_-@_-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4"/>
      <name val="Arial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7" fillId="0" borderId="0" xfId="0" applyNumberFormat="1" applyFont="1"/>
    <xf numFmtId="0" fontId="8" fillId="0" borderId="0" xfId="0" applyFont="1"/>
    <xf numFmtId="164" fontId="0" fillId="0" borderId="0" xfId="0" applyNumberFormat="1"/>
    <xf numFmtId="164" fontId="4" fillId="0" borderId="0" xfId="0" applyNumberFormat="1" applyFont="1"/>
    <xf numFmtId="44" fontId="0" fillId="0" borderId="0" xfId="1" applyFont="1" applyFill="1" applyBorder="1"/>
    <xf numFmtId="44" fontId="0" fillId="0" borderId="0" xfId="1" applyFont="1" applyFill="1"/>
    <xf numFmtId="0" fontId="9" fillId="4" borderId="7" xfId="0" applyFont="1" applyFill="1" applyBorder="1"/>
    <xf numFmtId="9" fontId="0" fillId="0" borderId="9" xfId="2" applyFont="1" applyBorder="1"/>
    <xf numFmtId="9" fontId="0" fillId="0" borderId="4" xfId="2" applyFont="1" applyBorder="1"/>
    <xf numFmtId="9" fontId="0" fillId="0" borderId="6" xfId="2" applyFont="1" applyBorder="1"/>
    <xf numFmtId="0" fontId="6" fillId="0" borderId="0" xfId="0" applyFont="1"/>
    <xf numFmtId="0" fontId="6" fillId="0" borderId="4" xfId="0" applyFont="1" applyBorder="1"/>
    <xf numFmtId="0" fontId="6" fillId="0" borderId="9" xfId="0" applyFont="1" applyBorder="1"/>
    <xf numFmtId="0" fontId="6" fillId="4" borderId="10" xfId="0" applyFont="1" applyFill="1" applyBorder="1"/>
    <xf numFmtId="165" fontId="0" fillId="0" borderId="4" xfId="1" applyNumberFormat="1" applyFont="1" applyBorder="1"/>
    <xf numFmtId="165" fontId="6" fillId="4" borderId="7" xfId="1" applyNumberFormat="1" applyFont="1" applyFill="1" applyBorder="1"/>
    <xf numFmtId="165" fontId="6" fillId="4" borderId="10" xfId="1" applyNumberFormat="1" applyFont="1" applyFill="1" applyBorder="1"/>
    <xf numFmtId="165" fontId="5" fillId="4" borderId="7" xfId="1" applyNumberFormat="1" applyFont="1" applyFill="1" applyBorder="1"/>
    <xf numFmtId="165" fontId="5" fillId="4" borderId="10" xfId="1" applyNumberFormat="1" applyFont="1" applyFill="1" applyBorder="1"/>
    <xf numFmtId="0" fontId="10" fillId="0" borderId="4" xfId="0" applyFont="1" applyBorder="1"/>
    <xf numFmtId="9" fontId="6" fillId="4" borderId="7" xfId="2" applyFont="1" applyFill="1" applyBorder="1"/>
    <xf numFmtId="9" fontId="5" fillId="4" borderId="7" xfId="2" applyFont="1" applyFill="1" applyBorder="1"/>
    <xf numFmtId="165" fontId="0" fillId="0" borderId="4" xfId="1" applyNumberFormat="1" applyFont="1" applyFill="1" applyBorder="1"/>
    <xf numFmtId="0" fontId="0" fillId="4" borderId="1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9" fillId="5" borderId="7" xfId="0" applyFont="1" applyFill="1" applyBorder="1"/>
    <xf numFmtId="165" fontId="6" fillId="5" borderId="7" xfId="1" applyNumberFormat="1" applyFont="1" applyFill="1" applyBorder="1"/>
    <xf numFmtId="9" fontId="6" fillId="5" borderId="7" xfId="2" applyFont="1" applyFill="1" applyBorder="1"/>
    <xf numFmtId="9" fontId="5" fillId="5" borderId="7" xfId="2" applyFont="1" applyFill="1" applyBorder="1"/>
    <xf numFmtId="165" fontId="0" fillId="0" borderId="9" xfId="1" applyNumberFormat="1" applyFont="1" applyBorder="1"/>
    <xf numFmtId="0" fontId="0" fillId="0" borderId="0" xfId="0" applyAlignment="1">
      <alignment vertical="top" wrapText="1"/>
    </xf>
    <xf numFmtId="165" fontId="0" fillId="0" borderId="0" xfId="1" applyNumberFormat="1" applyFont="1" applyBorder="1"/>
    <xf numFmtId="165" fontId="6" fillId="5" borderId="8" xfId="1" applyNumberFormat="1" applyFont="1" applyFill="1" applyBorder="1"/>
    <xf numFmtId="4" fontId="2" fillId="0" borderId="0" xfId="0" applyNumberFormat="1" applyFont="1"/>
    <xf numFmtId="9" fontId="2" fillId="0" borderId="0" xfId="2" applyFont="1" applyBorder="1"/>
    <xf numFmtId="165" fontId="0" fillId="0" borderId="2" xfId="1" applyNumberFormat="1" applyFont="1" applyBorder="1"/>
    <xf numFmtId="0" fontId="10" fillId="0" borderId="9" xfId="0" applyFont="1" applyBorder="1"/>
    <xf numFmtId="165" fontId="6" fillId="2" borderId="7" xfId="1" applyNumberFormat="1" applyFont="1" applyFill="1" applyBorder="1"/>
    <xf numFmtId="9" fontId="6" fillId="2" borderId="7" xfId="2" applyFont="1" applyFill="1" applyBorder="1"/>
    <xf numFmtId="9" fontId="11" fillId="4" borderId="7" xfId="2" applyFont="1" applyFill="1" applyBorder="1"/>
    <xf numFmtId="9" fontId="11" fillId="2" borderId="7" xfId="2" applyFont="1" applyFill="1" applyBorder="1"/>
    <xf numFmtId="0" fontId="12" fillId="0" borderId="0" xfId="0" applyFont="1"/>
    <xf numFmtId="0" fontId="13" fillId="0" borderId="1" xfId="0" applyFont="1" applyBorder="1"/>
    <xf numFmtId="0" fontId="12" fillId="0" borderId="4" xfId="0" applyFont="1" applyBorder="1"/>
    <xf numFmtId="0" fontId="12" fillId="0" borderId="5" xfId="0" applyFont="1" applyBorder="1"/>
    <xf numFmtId="9" fontId="12" fillId="0" borderId="4" xfId="2" applyFont="1" applyBorder="1"/>
    <xf numFmtId="165" fontId="12" fillId="0" borderId="4" xfId="1" applyNumberFormat="1" applyFont="1" applyBorder="1"/>
    <xf numFmtId="9" fontId="12" fillId="0" borderId="9" xfId="2" applyFont="1" applyBorder="1"/>
    <xf numFmtId="9" fontId="12" fillId="0" borderId="6" xfId="2" applyFont="1" applyBorder="1"/>
    <xf numFmtId="4" fontId="12" fillId="0" borderId="0" xfId="0" applyNumberFormat="1" applyFont="1"/>
    <xf numFmtId="165" fontId="12" fillId="3" borderId="7" xfId="1" applyNumberFormat="1" applyFont="1" applyFill="1" applyBorder="1"/>
    <xf numFmtId="9" fontId="12" fillId="3" borderId="11" xfId="2" applyFont="1" applyFill="1" applyBorder="1"/>
    <xf numFmtId="0" fontId="0" fillId="4" borderId="1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/>
    <xf numFmtId="0" fontId="0" fillId="0" borderId="15" xfId="0" applyBorder="1"/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6" fillId="0" borderId="1" xfId="0" applyFont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ntitledspreadsheet-Vergleich" connectionId="1" xr16:uid="{3F7F7B13-C47C-F142-BAF5-3399DB4304A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9864-456D-5F4F-90E2-FA659095EF3A}">
  <dimension ref="A1:R136"/>
  <sheetViews>
    <sheetView tabSelected="1" workbookViewId="0">
      <selection activeCell="D5" sqref="D5:J5"/>
    </sheetView>
  </sheetViews>
  <sheetFormatPr baseColWidth="10" defaultRowHeight="16" x14ac:dyDescent="0.2"/>
  <cols>
    <col min="1" max="1" width="14" customWidth="1"/>
    <col min="2" max="2" width="55.83203125" bestFit="1" customWidth="1"/>
    <col min="3" max="3" width="18.5" customWidth="1"/>
    <col min="4" max="6" width="16.6640625" bestFit="1" customWidth="1"/>
    <col min="7" max="8" width="16.6640625" customWidth="1"/>
    <col min="9" max="10" width="15.5" bestFit="1" customWidth="1"/>
    <col min="11" max="11" width="15.6640625" bestFit="1" customWidth="1"/>
    <col min="12" max="14" width="15.6640625" customWidth="1"/>
    <col min="15" max="15" width="19" customWidth="1"/>
    <col min="16" max="16" width="44.5" customWidth="1"/>
    <col min="17" max="17" width="47.6640625" customWidth="1"/>
    <col min="18" max="18" width="16.6640625" bestFit="1" customWidth="1"/>
  </cols>
  <sheetData>
    <row r="1" spans="1:18" ht="26" x14ac:dyDescent="0.3">
      <c r="A1" s="5" t="s">
        <v>7</v>
      </c>
    </row>
    <row r="2" spans="1:18" ht="26" x14ac:dyDescent="0.3">
      <c r="A2" s="5" t="s">
        <v>12</v>
      </c>
    </row>
    <row r="4" spans="1:18" x14ac:dyDescent="0.2">
      <c r="B4" s="81" t="s">
        <v>37</v>
      </c>
      <c r="C4" s="75" t="s">
        <v>46</v>
      </c>
      <c r="D4" s="76" t="s">
        <v>45</v>
      </c>
      <c r="E4" s="76"/>
      <c r="F4" s="76"/>
      <c r="G4" s="76"/>
      <c r="H4" s="76"/>
      <c r="I4" s="76"/>
      <c r="J4" s="77"/>
    </row>
    <row r="5" spans="1:18" x14ac:dyDescent="0.2">
      <c r="B5" s="82" t="s">
        <v>38</v>
      </c>
      <c r="C5" s="78"/>
      <c r="D5" s="79" t="s">
        <v>44</v>
      </c>
      <c r="E5" s="79"/>
      <c r="F5" s="79"/>
      <c r="G5" s="79"/>
      <c r="H5" s="79"/>
      <c r="I5" s="79"/>
      <c r="J5" s="80"/>
    </row>
    <row r="6" spans="1:18" x14ac:dyDescent="0.2">
      <c r="G6" s="3"/>
      <c r="H6" s="3"/>
    </row>
    <row r="7" spans="1:18" x14ac:dyDescent="0.2">
      <c r="B7" s="83" t="s">
        <v>47</v>
      </c>
      <c r="C7" s="74" t="s">
        <v>5</v>
      </c>
      <c r="D7" s="62"/>
      <c r="E7" s="74" t="s">
        <v>5</v>
      </c>
      <c r="F7" s="62"/>
      <c r="G7" s="74" t="s">
        <v>5</v>
      </c>
      <c r="H7" s="62"/>
      <c r="I7" s="73" t="s">
        <v>25</v>
      </c>
      <c r="J7" s="73"/>
      <c r="K7" s="62"/>
      <c r="L7" s="73" t="s">
        <v>26</v>
      </c>
      <c r="M7" s="73"/>
      <c r="N7" s="62"/>
      <c r="O7" s="3"/>
    </row>
    <row r="8" spans="1:18" x14ac:dyDescent="0.2">
      <c r="B8" s="84"/>
      <c r="C8" s="63">
        <v>2027</v>
      </c>
      <c r="D8" s="64"/>
      <c r="E8" s="63">
        <v>2028</v>
      </c>
      <c r="F8" s="64"/>
      <c r="G8" s="63" t="s">
        <v>14</v>
      </c>
      <c r="H8" s="64"/>
      <c r="I8" s="32">
        <v>2027</v>
      </c>
      <c r="J8" s="32">
        <v>2028</v>
      </c>
      <c r="K8" s="32" t="s">
        <v>24</v>
      </c>
      <c r="L8" s="32">
        <v>2027</v>
      </c>
      <c r="M8" s="32">
        <v>2028</v>
      </c>
      <c r="N8" s="32" t="s">
        <v>24</v>
      </c>
      <c r="O8" s="50"/>
      <c r="P8" s="70" t="s">
        <v>6</v>
      </c>
      <c r="Q8" s="71"/>
      <c r="R8" s="72"/>
    </row>
    <row r="9" spans="1:18" x14ac:dyDescent="0.2">
      <c r="A9" s="85" t="s">
        <v>36</v>
      </c>
      <c r="B9" s="84"/>
      <c r="C9" s="31" t="s">
        <v>15</v>
      </c>
      <c r="D9" s="31" t="s">
        <v>18</v>
      </c>
      <c r="E9" s="31" t="s">
        <v>15</v>
      </c>
      <c r="F9" s="31" t="s">
        <v>18</v>
      </c>
      <c r="G9" s="31" t="s">
        <v>15</v>
      </c>
      <c r="H9" s="31" t="s">
        <v>18</v>
      </c>
      <c r="I9" s="33"/>
      <c r="J9" s="33"/>
      <c r="K9" s="33"/>
      <c r="L9" s="33"/>
      <c r="M9" s="33"/>
      <c r="N9" s="33"/>
      <c r="O9" s="51" t="s">
        <v>13</v>
      </c>
      <c r="P9" s="52" t="s">
        <v>39</v>
      </c>
      <c r="Q9" s="52" t="s">
        <v>16</v>
      </c>
      <c r="R9" s="53" t="s">
        <v>17</v>
      </c>
    </row>
    <row r="10" spans="1:18" x14ac:dyDescent="0.2">
      <c r="A10" s="15">
        <v>1</v>
      </c>
      <c r="B10" s="26" t="s">
        <v>1</v>
      </c>
      <c r="C10" s="29">
        <v>2500000</v>
      </c>
      <c r="D10" s="21">
        <v>2500000</v>
      </c>
      <c r="E10" s="29">
        <v>2500000</v>
      </c>
      <c r="F10" s="21">
        <v>2500000</v>
      </c>
      <c r="G10" s="21">
        <f t="shared" ref="G10:H21" si="0">C10+E10</f>
        <v>5000000</v>
      </c>
      <c r="H10" s="21">
        <f>D10+F10</f>
        <v>5000000</v>
      </c>
      <c r="I10" s="21">
        <f t="shared" ref="I10:I21" si="1">D10-C10</f>
        <v>0</v>
      </c>
      <c r="J10" s="21">
        <f t="shared" ref="J10:J21" si="2">F10-E10</f>
        <v>0</v>
      </c>
      <c r="K10" s="21">
        <f>SUM(I10:J10)</f>
        <v>0</v>
      </c>
      <c r="L10" s="15">
        <f>D10/C10-1</f>
        <v>0</v>
      </c>
      <c r="M10" s="15">
        <f>F10/E10-1</f>
        <v>0</v>
      </c>
      <c r="N10" s="15">
        <f>H10/G10-1</f>
        <v>0</v>
      </c>
      <c r="O10" s="54">
        <v>1</v>
      </c>
      <c r="P10" s="55">
        <f t="shared" ref="P10:P21" si="3">(C10+E10)*O10</f>
        <v>5000000</v>
      </c>
      <c r="Q10" s="55">
        <f t="shared" ref="Q10:Q21" si="4">(D10+F10)*O10</f>
        <v>5000000</v>
      </c>
      <c r="R10" s="56">
        <f>1-(Q10/P10)</f>
        <v>0</v>
      </c>
    </row>
    <row r="11" spans="1:18" x14ac:dyDescent="0.2">
      <c r="A11" s="15">
        <v>0.7</v>
      </c>
      <c r="B11" s="26" t="s">
        <v>9</v>
      </c>
      <c r="C11" s="29">
        <v>3000000</v>
      </c>
      <c r="D11" s="21">
        <v>0</v>
      </c>
      <c r="E11" s="29">
        <v>3000000</v>
      </c>
      <c r="F11" s="21">
        <v>0</v>
      </c>
      <c r="G11" s="21">
        <f t="shared" si="0"/>
        <v>6000000</v>
      </c>
      <c r="H11" s="21">
        <f t="shared" si="0"/>
        <v>0</v>
      </c>
      <c r="I11" s="21">
        <f t="shared" si="1"/>
        <v>-3000000</v>
      </c>
      <c r="J11" s="21">
        <f t="shared" si="2"/>
        <v>-3000000</v>
      </c>
      <c r="K11" s="21">
        <f>SUM(I11:J11)</f>
        <v>-6000000</v>
      </c>
      <c r="L11" s="15">
        <f t="shared" ref="L11:L21" si="5">D11/C11-1</f>
        <v>-1</v>
      </c>
      <c r="M11" s="15">
        <f t="shared" ref="M11:M20" si="6">F11/E11-1</f>
        <v>-1</v>
      </c>
      <c r="N11" s="15">
        <f t="shared" ref="N11:N21" si="7">H11/G11-1</f>
        <v>-1</v>
      </c>
      <c r="O11" s="54">
        <v>0.7</v>
      </c>
      <c r="P11" s="55">
        <f t="shared" si="3"/>
        <v>4200000</v>
      </c>
      <c r="Q11" s="55">
        <f t="shared" si="4"/>
        <v>0</v>
      </c>
      <c r="R11" s="56">
        <f t="shared" ref="R11:R22" si="8">1-(Q11/P11)</f>
        <v>1</v>
      </c>
    </row>
    <row r="12" spans="1:18" x14ac:dyDescent="0.2">
      <c r="A12" s="15">
        <v>1</v>
      </c>
      <c r="B12" s="26" t="s">
        <v>10</v>
      </c>
      <c r="C12" s="29">
        <v>8500000</v>
      </c>
      <c r="D12" s="21">
        <v>340000</v>
      </c>
      <c r="E12" s="29">
        <v>2000000</v>
      </c>
      <c r="F12" s="21">
        <v>100000</v>
      </c>
      <c r="G12" s="21">
        <f t="shared" si="0"/>
        <v>10500000</v>
      </c>
      <c r="H12" s="21">
        <f t="shared" si="0"/>
        <v>440000</v>
      </c>
      <c r="I12" s="21">
        <f t="shared" si="1"/>
        <v>-8160000</v>
      </c>
      <c r="J12" s="21">
        <f t="shared" si="2"/>
        <v>-1900000</v>
      </c>
      <c r="K12" s="21">
        <f t="shared" ref="K12:K21" si="9">SUM(I12:J12)</f>
        <v>-10060000</v>
      </c>
      <c r="L12" s="15">
        <f t="shared" si="5"/>
        <v>-0.96</v>
      </c>
      <c r="M12" s="15">
        <f t="shared" si="6"/>
        <v>-0.95</v>
      </c>
      <c r="N12" s="15">
        <f t="shared" si="7"/>
        <v>-0.95809523809523811</v>
      </c>
      <c r="O12" s="54">
        <v>1</v>
      </c>
      <c r="P12" s="55">
        <f t="shared" si="3"/>
        <v>10500000</v>
      </c>
      <c r="Q12" s="55">
        <f t="shared" si="4"/>
        <v>440000</v>
      </c>
      <c r="R12" s="56">
        <f t="shared" si="8"/>
        <v>0.95809523809523811</v>
      </c>
    </row>
    <row r="13" spans="1:18" x14ac:dyDescent="0.2">
      <c r="A13" s="15">
        <v>1</v>
      </c>
      <c r="B13" s="26" t="s">
        <v>2</v>
      </c>
      <c r="C13" s="29">
        <v>100000</v>
      </c>
      <c r="D13" s="21">
        <v>100000</v>
      </c>
      <c r="E13" s="29">
        <v>100000</v>
      </c>
      <c r="F13" s="21">
        <v>100000</v>
      </c>
      <c r="G13" s="21">
        <f t="shared" si="0"/>
        <v>200000</v>
      </c>
      <c r="H13" s="21">
        <f t="shared" si="0"/>
        <v>200000</v>
      </c>
      <c r="I13" s="21">
        <f t="shared" si="1"/>
        <v>0</v>
      </c>
      <c r="J13" s="21">
        <f t="shared" si="2"/>
        <v>0</v>
      </c>
      <c r="K13" s="21">
        <f t="shared" si="9"/>
        <v>0</v>
      </c>
      <c r="L13" s="15">
        <f t="shared" si="5"/>
        <v>0</v>
      </c>
      <c r="M13" s="15">
        <f t="shared" si="6"/>
        <v>0</v>
      </c>
      <c r="N13" s="15">
        <f t="shared" si="7"/>
        <v>0</v>
      </c>
      <c r="O13" s="54">
        <v>1</v>
      </c>
      <c r="P13" s="55">
        <f t="shared" si="3"/>
        <v>200000</v>
      </c>
      <c r="Q13" s="55">
        <f t="shared" si="4"/>
        <v>200000</v>
      </c>
      <c r="R13" s="56">
        <f t="shared" si="8"/>
        <v>0</v>
      </c>
    </row>
    <row r="14" spans="1:18" x14ac:dyDescent="0.2">
      <c r="A14" s="15">
        <v>0.5</v>
      </c>
      <c r="B14" s="26" t="s">
        <v>3</v>
      </c>
      <c r="C14" s="29">
        <v>3500000</v>
      </c>
      <c r="D14" s="21">
        <v>50000</v>
      </c>
      <c r="E14" s="29">
        <v>3500000</v>
      </c>
      <c r="F14" s="21">
        <v>50000</v>
      </c>
      <c r="G14" s="21">
        <f t="shared" si="0"/>
        <v>7000000</v>
      </c>
      <c r="H14" s="21">
        <f t="shared" si="0"/>
        <v>100000</v>
      </c>
      <c r="I14" s="21">
        <f t="shared" si="1"/>
        <v>-3450000</v>
      </c>
      <c r="J14" s="21">
        <f t="shared" si="2"/>
        <v>-3450000</v>
      </c>
      <c r="K14" s="21">
        <f t="shared" si="9"/>
        <v>-6900000</v>
      </c>
      <c r="L14" s="15">
        <f t="shared" si="5"/>
        <v>-0.98571428571428577</v>
      </c>
      <c r="M14" s="15">
        <f t="shared" si="6"/>
        <v>-0.98571428571428577</v>
      </c>
      <c r="N14" s="15">
        <f t="shared" si="7"/>
        <v>-0.98571428571428577</v>
      </c>
      <c r="O14" s="54">
        <v>0.5</v>
      </c>
      <c r="P14" s="55">
        <f t="shared" si="3"/>
        <v>3500000</v>
      </c>
      <c r="Q14" s="55">
        <f t="shared" si="4"/>
        <v>50000</v>
      </c>
      <c r="R14" s="56">
        <f t="shared" si="8"/>
        <v>0.98571428571428577</v>
      </c>
    </row>
    <row r="15" spans="1:18" x14ac:dyDescent="0.2">
      <c r="A15" s="15">
        <v>1</v>
      </c>
      <c r="B15" s="26" t="s">
        <v>19</v>
      </c>
      <c r="C15" s="29">
        <v>4000000</v>
      </c>
      <c r="D15" s="21">
        <v>432000</v>
      </c>
      <c r="E15" s="29">
        <v>1099717</v>
      </c>
      <c r="F15" s="21">
        <v>1728000</v>
      </c>
      <c r="G15" s="21">
        <f t="shared" si="0"/>
        <v>5099717</v>
      </c>
      <c r="H15" s="21">
        <f t="shared" si="0"/>
        <v>2160000</v>
      </c>
      <c r="I15" s="21">
        <f t="shared" si="1"/>
        <v>-3568000</v>
      </c>
      <c r="J15" s="21">
        <f t="shared" si="2"/>
        <v>628283</v>
      </c>
      <c r="K15" s="21">
        <f t="shared" si="9"/>
        <v>-2939717</v>
      </c>
      <c r="L15" s="15">
        <f t="shared" si="5"/>
        <v>-0.89200000000000002</v>
      </c>
      <c r="M15" s="15">
        <f>F15/E15-1</f>
        <v>0.57131334697926839</v>
      </c>
      <c r="N15" s="15">
        <f t="shared" si="7"/>
        <v>-0.57644708520100241</v>
      </c>
      <c r="O15" s="54">
        <v>1</v>
      </c>
      <c r="P15" s="55">
        <f t="shared" si="3"/>
        <v>5099717</v>
      </c>
      <c r="Q15" s="55">
        <f t="shared" si="4"/>
        <v>2160000</v>
      </c>
      <c r="R15" s="56">
        <f t="shared" si="8"/>
        <v>0.57644708520100241</v>
      </c>
    </row>
    <row r="16" spans="1:18" x14ac:dyDescent="0.2">
      <c r="A16" s="15">
        <v>1</v>
      </c>
      <c r="B16" s="26" t="s">
        <v>23</v>
      </c>
      <c r="C16" s="29">
        <v>1000000</v>
      </c>
      <c r="D16" s="21">
        <v>300000</v>
      </c>
      <c r="E16" s="29">
        <v>0</v>
      </c>
      <c r="F16" s="21">
        <v>500000</v>
      </c>
      <c r="G16" s="21">
        <f t="shared" si="0"/>
        <v>1000000</v>
      </c>
      <c r="H16" s="21">
        <f t="shared" si="0"/>
        <v>800000</v>
      </c>
      <c r="I16" s="21">
        <f t="shared" si="1"/>
        <v>-700000</v>
      </c>
      <c r="J16" s="21">
        <f t="shared" si="2"/>
        <v>500000</v>
      </c>
      <c r="K16" s="21">
        <f t="shared" si="9"/>
        <v>-200000</v>
      </c>
      <c r="L16" s="15">
        <f t="shared" si="5"/>
        <v>-0.7</v>
      </c>
      <c r="M16" s="15">
        <v>0</v>
      </c>
      <c r="N16" s="15">
        <f t="shared" si="7"/>
        <v>-0.19999999999999996</v>
      </c>
      <c r="O16" s="54">
        <v>1</v>
      </c>
      <c r="P16" s="55">
        <f t="shared" si="3"/>
        <v>1000000</v>
      </c>
      <c r="Q16" s="55">
        <f t="shared" si="4"/>
        <v>800000</v>
      </c>
      <c r="R16" s="56">
        <f t="shared" si="8"/>
        <v>0.19999999999999996</v>
      </c>
    </row>
    <row r="17" spans="1:18" x14ac:dyDescent="0.2">
      <c r="A17" s="15">
        <v>0.5</v>
      </c>
      <c r="B17" s="26" t="s">
        <v>20</v>
      </c>
      <c r="C17" s="29">
        <v>600000</v>
      </c>
      <c r="D17" s="21">
        <v>0</v>
      </c>
      <c r="E17" s="29">
        <v>0</v>
      </c>
      <c r="F17" s="21">
        <v>0</v>
      </c>
      <c r="G17" s="21">
        <f t="shared" si="0"/>
        <v>600000</v>
      </c>
      <c r="H17" s="21">
        <f t="shared" si="0"/>
        <v>0</v>
      </c>
      <c r="I17" s="21">
        <f t="shared" si="1"/>
        <v>-600000</v>
      </c>
      <c r="J17" s="21">
        <f t="shared" si="2"/>
        <v>0</v>
      </c>
      <c r="K17" s="21">
        <f t="shared" si="9"/>
        <v>-600000</v>
      </c>
      <c r="L17" s="15">
        <f t="shared" si="5"/>
        <v>-1</v>
      </c>
      <c r="M17" s="15">
        <v>0</v>
      </c>
      <c r="N17" s="15">
        <f t="shared" si="7"/>
        <v>-1</v>
      </c>
      <c r="O17" s="54">
        <v>0.5</v>
      </c>
      <c r="P17" s="55">
        <f t="shared" si="3"/>
        <v>300000</v>
      </c>
      <c r="Q17" s="55">
        <f t="shared" si="4"/>
        <v>0</v>
      </c>
      <c r="R17" s="56">
        <f t="shared" si="8"/>
        <v>1</v>
      </c>
    </row>
    <row r="18" spans="1:18" x14ac:dyDescent="0.2">
      <c r="A18" s="15">
        <v>1</v>
      </c>
      <c r="B18" s="26" t="s">
        <v>21</v>
      </c>
      <c r="C18" s="29">
        <v>500000</v>
      </c>
      <c r="D18" s="21">
        <v>25000</v>
      </c>
      <c r="E18" s="29">
        <v>500000</v>
      </c>
      <c r="F18" s="21">
        <v>50000</v>
      </c>
      <c r="G18" s="21">
        <f t="shared" si="0"/>
        <v>1000000</v>
      </c>
      <c r="H18" s="21">
        <f t="shared" si="0"/>
        <v>75000</v>
      </c>
      <c r="I18" s="21">
        <f t="shared" si="1"/>
        <v>-475000</v>
      </c>
      <c r="J18" s="21">
        <f t="shared" si="2"/>
        <v>-450000</v>
      </c>
      <c r="K18" s="21">
        <f t="shared" si="9"/>
        <v>-925000</v>
      </c>
      <c r="L18" s="15">
        <f t="shared" si="5"/>
        <v>-0.95</v>
      </c>
      <c r="M18" s="15">
        <f t="shared" si="6"/>
        <v>-0.9</v>
      </c>
      <c r="N18" s="15">
        <f t="shared" si="7"/>
        <v>-0.92500000000000004</v>
      </c>
      <c r="O18" s="54">
        <v>1</v>
      </c>
      <c r="P18" s="55">
        <f t="shared" si="3"/>
        <v>1000000</v>
      </c>
      <c r="Q18" s="55">
        <f t="shared" si="4"/>
        <v>75000</v>
      </c>
      <c r="R18" s="56">
        <f t="shared" si="8"/>
        <v>0.92500000000000004</v>
      </c>
    </row>
    <row r="19" spans="1:18" x14ac:dyDescent="0.2">
      <c r="A19" s="15">
        <v>0.5</v>
      </c>
      <c r="B19" s="26" t="s">
        <v>4</v>
      </c>
      <c r="C19" s="29">
        <v>0</v>
      </c>
      <c r="D19" s="21">
        <v>0</v>
      </c>
      <c r="E19" s="29">
        <v>2500000</v>
      </c>
      <c r="F19" s="21">
        <v>0</v>
      </c>
      <c r="G19" s="21">
        <f t="shared" si="0"/>
        <v>2500000</v>
      </c>
      <c r="H19" s="21">
        <f t="shared" si="0"/>
        <v>0</v>
      </c>
      <c r="I19" s="21">
        <f t="shared" si="1"/>
        <v>0</v>
      </c>
      <c r="J19" s="21">
        <f t="shared" si="2"/>
        <v>-2500000</v>
      </c>
      <c r="K19" s="21">
        <f t="shared" si="9"/>
        <v>-2500000</v>
      </c>
      <c r="L19" s="15">
        <v>0</v>
      </c>
      <c r="M19" s="15">
        <f t="shared" si="6"/>
        <v>-1</v>
      </c>
      <c r="N19" s="15">
        <f t="shared" si="7"/>
        <v>-1</v>
      </c>
      <c r="O19" s="54">
        <v>0.5</v>
      </c>
      <c r="P19" s="55">
        <f t="shared" si="3"/>
        <v>1250000</v>
      </c>
      <c r="Q19" s="55">
        <f t="shared" si="4"/>
        <v>0</v>
      </c>
      <c r="R19" s="56">
        <f t="shared" si="8"/>
        <v>1</v>
      </c>
    </row>
    <row r="20" spans="1:18" x14ac:dyDescent="0.2">
      <c r="A20" s="15">
        <v>0.5</v>
      </c>
      <c r="B20" s="26" t="s">
        <v>22</v>
      </c>
      <c r="C20" s="29">
        <v>1000000</v>
      </c>
      <c r="D20" s="21">
        <v>250000</v>
      </c>
      <c r="E20" s="29">
        <v>1000000</v>
      </c>
      <c r="F20" s="21">
        <v>500000</v>
      </c>
      <c r="G20" s="21">
        <f t="shared" si="0"/>
        <v>2000000</v>
      </c>
      <c r="H20" s="21">
        <f t="shared" si="0"/>
        <v>750000</v>
      </c>
      <c r="I20" s="21">
        <f t="shared" si="1"/>
        <v>-750000</v>
      </c>
      <c r="J20" s="21">
        <f t="shared" si="2"/>
        <v>-500000</v>
      </c>
      <c r="K20" s="21">
        <f t="shared" si="9"/>
        <v>-1250000</v>
      </c>
      <c r="L20" s="15">
        <f t="shared" si="5"/>
        <v>-0.75</v>
      </c>
      <c r="M20" s="15">
        <f t="shared" si="6"/>
        <v>-0.5</v>
      </c>
      <c r="N20" s="15">
        <f t="shared" si="7"/>
        <v>-0.625</v>
      </c>
      <c r="O20" s="54">
        <v>0.5</v>
      </c>
      <c r="P20" s="55">
        <f t="shared" si="3"/>
        <v>1000000</v>
      </c>
      <c r="Q20" s="55">
        <f t="shared" si="4"/>
        <v>375000</v>
      </c>
      <c r="R20" s="56">
        <f t="shared" si="8"/>
        <v>0.625</v>
      </c>
    </row>
    <row r="21" spans="1:18" x14ac:dyDescent="0.2">
      <c r="A21" s="16">
        <v>1</v>
      </c>
      <c r="B21" s="26" t="s">
        <v>8</v>
      </c>
      <c r="C21" s="29">
        <v>100000</v>
      </c>
      <c r="D21" s="21">
        <v>50000</v>
      </c>
      <c r="E21" s="29">
        <v>100000</v>
      </c>
      <c r="F21" s="21">
        <v>100000</v>
      </c>
      <c r="G21" s="21">
        <f t="shared" si="0"/>
        <v>200000</v>
      </c>
      <c r="H21" s="21">
        <f t="shared" si="0"/>
        <v>150000</v>
      </c>
      <c r="I21" s="21">
        <f t="shared" si="1"/>
        <v>-50000</v>
      </c>
      <c r="J21" s="21">
        <f t="shared" si="2"/>
        <v>0</v>
      </c>
      <c r="K21" s="21">
        <f t="shared" si="9"/>
        <v>-50000</v>
      </c>
      <c r="L21" s="15">
        <f t="shared" si="5"/>
        <v>-0.5</v>
      </c>
      <c r="M21" s="15">
        <f>F21/E21-1</f>
        <v>0</v>
      </c>
      <c r="N21" s="15">
        <f t="shared" si="7"/>
        <v>-0.25</v>
      </c>
      <c r="O21" s="57">
        <v>1</v>
      </c>
      <c r="P21" s="55">
        <f t="shared" si="3"/>
        <v>200000</v>
      </c>
      <c r="Q21" s="55">
        <f t="shared" si="4"/>
        <v>150000</v>
      </c>
      <c r="R21" s="56">
        <f t="shared" si="8"/>
        <v>0.25</v>
      </c>
    </row>
    <row r="22" spans="1:18" x14ac:dyDescent="0.2">
      <c r="A22" s="4"/>
      <c r="B22" s="13" t="s">
        <v>27</v>
      </c>
      <c r="C22" s="22">
        <f>SUM(C10:C21)</f>
        <v>24800000</v>
      </c>
      <c r="D22" s="22">
        <f t="shared" ref="D22:J22" si="10">SUM(D10:D21)</f>
        <v>4047000</v>
      </c>
      <c r="E22" s="22">
        <f t="shared" si="10"/>
        <v>16299717</v>
      </c>
      <c r="F22" s="22">
        <f t="shared" si="10"/>
        <v>5628000</v>
      </c>
      <c r="G22" s="24">
        <f>SUM(G10:G21)</f>
        <v>41099717</v>
      </c>
      <c r="H22" s="24">
        <f t="shared" si="10"/>
        <v>9675000</v>
      </c>
      <c r="I22" s="22">
        <f>SUM(I10:I21)</f>
        <v>-20753000</v>
      </c>
      <c r="J22" s="22">
        <f t="shared" si="10"/>
        <v>-10671717</v>
      </c>
      <c r="K22" s="24">
        <f>I22+J22</f>
        <v>-31424717</v>
      </c>
      <c r="L22" s="27">
        <f>I22/C22</f>
        <v>-0.83681451612903224</v>
      </c>
      <c r="M22" s="27">
        <f>J22/E22</f>
        <v>-0.65471793160580638</v>
      </c>
      <c r="N22" s="28">
        <f>K22/G22</f>
        <v>-0.76459691924399387</v>
      </c>
      <c r="O22" s="58"/>
      <c r="P22" s="59">
        <f>SUM(P10:P21)</f>
        <v>33249717</v>
      </c>
      <c r="Q22" s="59">
        <f t="shared" ref="Q22" si="11">SUM(Q10:Q21)</f>
        <v>9250000</v>
      </c>
      <c r="R22" s="60">
        <f t="shared" si="8"/>
        <v>0.72180214345884508</v>
      </c>
    </row>
    <row r="23" spans="1:18" s="17" customFormat="1" x14ac:dyDescent="0.2">
      <c r="B23" s="20" t="s">
        <v>29</v>
      </c>
      <c r="C23" s="23">
        <v>76116700</v>
      </c>
      <c r="D23" s="23">
        <v>50917600</v>
      </c>
      <c r="E23" s="23">
        <v>61000517</v>
      </c>
      <c r="F23" s="23">
        <v>53449000</v>
      </c>
      <c r="G23" s="25">
        <f>C23+E23</f>
        <v>137117217</v>
      </c>
      <c r="H23" s="25">
        <f>D23+F23</f>
        <v>104366600</v>
      </c>
      <c r="I23" s="22">
        <f>D23-C23</f>
        <v>-25199100</v>
      </c>
      <c r="J23" s="22">
        <f>F23-E23</f>
        <v>-7551517</v>
      </c>
      <c r="K23" s="24">
        <f>I23+J23</f>
        <v>-32750617</v>
      </c>
      <c r="L23" s="27">
        <f t="shared" ref="L23" si="12">I23/C23</f>
        <v>-0.33105875583150607</v>
      </c>
      <c r="M23" s="27">
        <f t="shared" ref="M23" si="13">J23/E23</f>
        <v>-0.1237943114482128</v>
      </c>
      <c r="N23" s="28">
        <f t="shared" ref="N23" si="14">K23/G23</f>
        <v>-0.23885123776979808</v>
      </c>
      <c r="O23" s="18"/>
      <c r="P23" s="18"/>
      <c r="Q23" s="18"/>
      <c r="R23" s="19"/>
    </row>
    <row r="24" spans="1:18" x14ac:dyDescent="0.2">
      <c r="A24" s="4"/>
      <c r="B24" s="34" t="s">
        <v>28</v>
      </c>
      <c r="C24" s="35">
        <f t="shared" ref="C24:H24" si="15">C23-C22</f>
        <v>51316700</v>
      </c>
      <c r="D24" s="35">
        <f t="shared" si="15"/>
        <v>46870600</v>
      </c>
      <c r="E24" s="35">
        <f t="shared" si="15"/>
        <v>44700800</v>
      </c>
      <c r="F24" s="35">
        <f t="shared" si="15"/>
        <v>47821000</v>
      </c>
      <c r="G24" s="35">
        <f t="shared" si="15"/>
        <v>96017500</v>
      </c>
      <c r="H24" s="35">
        <f t="shared" si="15"/>
        <v>94691600</v>
      </c>
      <c r="I24" s="35">
        <f>D24-C24</f>
        <v>-4446100</v>
      </c>
      <c r="J24" s="35">
        <f>F24-E24</f>
        <v>3120200</v>
      </c>
      <c r="K24" s="35">
        <f>I24+J24</f>
        <v>-1325900</v>
      </c>
      <c r="L24" s="36">
        <f>I24/C24</f>
        <v>-8.6640411406033513E-2</v>
      </c>
      <c r="M24" s="36">
        <f>J24/E24</f>
        <v>6.9801882740353635E-2</v>
      </c>
      <c r="N24" s="37">
        <f>K24/G24</f>
        <v>-1.3808941078449242E-2</v>
      </c>
      <c r="O24" s="11"/>
    </row>
    <row r="25" spans="1:18" x14ac:dyDescent="0.2">
      <c r="A25" s="4"/>
      <c r="C25" s="1"/>
      <c r="D25" s="1"/>
      <c r="E25" s="1"/>
      <c r="F25" s="1"/>
      <c r="G25" s="1"/>
      <c r="H25" s="1"/>
      <c r="I25" s="2"/>
      <c r="J25" s="2"/>
      <c r="K25" s="1"/>
      <c r="L25" s="1"/>
      <c r="M25" s="1"/>
      <c r="N25" s="1"/>
      <c r="O25" s="11"/>
    </row>
    <row r="26" spans="1:18" x14ac:dyDescent="0.2">
      <c r="A26" s="4"/>
      <c r="B26" s="13" t="s">
        <v>30</v>
      </c>
      <c r="C26" s="22">
        <v>278454020</v>
      </c>
      <c r="D26" s="22">
        <v>246490100</v>
      </c>
      <c r="E26" s="22">
        <v>202142657</v>
      </c>
      <c r="F26" s="22">
        <v>266892500</v>
      </c>
      <c r="G26" s="22">
        <f>C26+E26</f>
        <v>480596677</v>
      </c>
      <c r="H26" s="22">
        <f>D26+F26</f>
        <v>513382600</v>
      </c>
      <c r="I26" s="22">
        <f>D26-C26</f>
        <v>-31963920</v>
      </c>
      <c r="J26" s="22">
        <f>F26-E26</f>
        <v>64749843</v>
      </c>
      <c r="K26" s="22">
        <f>I26+J26</f>
        <v>32785923</v>
      </c>
      <c r="L26" s="27">
        <f t="shared" ref="L26:L27" si="16">I26/C26</f>
        <v>-0.11479065735879841</v>
      </c>
      <c r="M26" s="27">
        <f t="shared" ref="M26:M27" si="17">J26/E26</f>
        <v>0.3203175616713102</v>
      </c>
      <c r="N26" s="48">
        <f t="shared" ref="N26:N27" si="18">K26/G26</f>
        <v>6.8219204520217694E-2</v>
      </c>
      <c r="O26" s="11"/>
    </row>
    <row r="27" spans="1:18" x14ac:dyDescent="0.2">
      <c r="A27" s="4"/>
      <c r="B27" s="34" t="s">
        <v>35</v>
      </c>
      <c r="C27" s="41">
        <f>C26-C22</f>
        <v>253654020</v>
      </c>
      <c r="D27" s="41">
        <f t="shared" ref="D27:F27" si="19">D26-D22</f>
        <v>242443100</v>
      </c>
      <c r="E27" s="41">
        <f t="shared" si="19"/>
        <v>185842940</v>
      </c>
      <c r="F27" s="35">
        <f t="shared" si="19"/>
        <v>261264500</v>
      </c>
      <c r="G27" s="35">
        <f>C27+E27</f>
        <v>439496960</v>
      </c>
      <c r="H27" s="46">
        <f>D27+F27</f>
        <v>503707600</v>
      </c>
      <c r="I27" s="46">
        <f>D27-C27</f>
        <v>-11210920</v>
      </c>
      <c r="J27" s="46">
        <f>F27-E27</f>
        <v>75421560</v>
      </c>
      <c r="K27" s="46">
        <f>I27+J27</f>
        <v>64210640</v>
      </c>
      <c r="L27" s="47">
        <f t="shared" si="16"/>
        <v>-4.4197683127592459E-2</v>
      </c>
      <c r="M27" s="47">
        <f t="shared" si="17"/>
        <v>0.4058349485861556</v>
      </c>
      <c r="N27" s="49">
        <f t="shared" si="18"/>
        <v>0.14610030522167888</v>
      </c>
      <c r="O27" s="1"/>
    </row>
    <row r="28" spans="1:18" x14ac:dyDescent="0.2">
      <c r="A28" s="4"/>
      <c r="C28" s="44"/>
      <c r="D28" s="44"/>
      <c r="E28" s="44"/>
      <c r="F28" s="40"/>
      <c r="G28" s="1"/>
      <c r="H28" s="1"/>
    </row>
    <row r="29" spans="1:18" x14ac:dyDescent="0.2">
      <c r="A29" s="4"/>
      <c r="B29" s="6"/>
      <c r="C29" s="1"/>
      <c r="D29" s="1"/>
      <c r="E29" s="1"/>
      <c r="F29" s="1"/>
      <c r="G29" s="1"/>
      <c r="H29" s="1"/>
      <c r="K29" s="12"/>
      <c r="L29" s="12"/>
      <c r="M29" s="12"/>
      <c r="N29" s="12"/>
    </row>
    <row r="30" spans="1:18" ht="16" customHeight="1" x14ac:dyDescent="0.2">
      <c r="A30" s="4"/>
      <c r="C30" s="61" t="s">
        <v>48</v>
      </c>
      <c r="D30" s="62"/>
      <c r="E30" s="61" t="s">
        <v>32</v>
      </c>
      <c r="F30" s="62"/>
      <c r="G30" s="61" t="s">
        <v>33</v>
      </c>
      <c r="H30" s="65"/>
      <c r="J30" s="39"/>
      <c r="K30" s="39"/>
    </row>
    <row r="31" spans="1:18" x14ac:dyDescent="0.2">
      <c r="C31" s="63"/>
      <c r="D31" s="64"/>
      <c r="E31" s="63"/>
      <c r="F31" s="64"/>
      <c r="G31" s="66"/>
      <c r="H31" s="67"/>
      <c r="I31" s="68" t="s">
        <v>31</v>
      </c>
      <c r="J31" s="69"/>
      <c r="K31" s="39"/>
    </row>
    <row r="32" spans="1:18" x14ac:dyDescent="0.2">
      <c r="A32" s="4"/>
      <c r="B32" s="32" t="s">
        <v>0</v>
      </c>
      <c r="C32" s="30" t="s">
        <v>15</v>
      </c>
      <c r="D32" s="30" t="s">
        <v>18</v>
      </c>
      <c r="E32" s="30" t="s">
        <v>15</v>
      </c>
      <c r="F32" s="30" t="s">
        <v>18</v>
      </c>
      <c r="G32" s="30" t="s">
        <v>15</v>
      </c>
      <c r="H32" s="32" t="s">
        <v>18</v>
      </c>
      <c r="I32" s="32" t="s">
        <v>11</v>
      </c>
      <c r="J32" s="32" t="s">
        <v>34</v>
      </c>
      <c r="K32" s="39"/>
    </row>
    <row r="33" spans="2:15" x14ac:dyDescent="0.2">
      <c r="B33" s="45" t="s">
        <v>1</v>
      </c>
      <c r="C33" s="29">
        <f>G10</f>
        <v>5000000</v>
      </c>
      <c r="D33" s="21">
        <f>H10</f>
        <v>5000000</v>
      </c>
      <c r="E33" s="29">
        <v>7200000</v>
      </c>
      <c r="F33" s="21">
        <v>7200000</v>
      </c>
      <c r="G33" s="21">
        <f>C33+E33</f>
        <v>12200000</v>
      </c>
      <c r="H33" s="38">
        <f>D33+F33</f>
        <v>12200000</v>
      </c>
      <c r="I33" s="38">
        <f>H33-G33</f>
        <v>0</v>
      </c>
      <c r="J33" s="14">
        <f t="shared" ref="J33:J47" si="20">H33/G33-1</f>
        <v>0</v>
      </c>
    </row>
    <row r="34" spans="2:15" x14ac:dyDescent="0.2">
      <c r="B34" s="45" t="s">
        <v>9</v>
      </c>
      <c r="C34" s="29">
        <f t="shared" ref="C34:D34" si="21">G11</f>
        <v>6000000</v>
      </c>
      <c r="D34" s="21">
        <f t="shared" si="21"/>
        <v>0</v>
      </c>
      <c r="E34" s="29">
        <v>9000000</v>
      </c>
      <c r="F34" s="21">
        <v>240000</v>
      </c>
      <c r="G34" s="21">
        <f t="shared" ref="G34:G44" si="22">C34+E34</f>
        <v>15000000</v>
      </c>
      <c r="H34" s="38">
        <f t="shared" ref="H34:H44" si="23">D34+F34</f>
        <v>240000</v>
      </c>
      <c r="I34" s="38">
        <f t="shared" ref="I34:I49" si="24">H34-G34</f>
        <v>-14760000</v>
      </c>
      <c r="J34" s="14">
        <f t="shared" si="20"/>
        <v>-0.98399999999999999</v>
      </c>
      <c r="O34" s="1"/>
    </row>
    <row r="35" spans="2:15" x14ac:dyDescent="0.2">
      <c r="B35" s="45" t="s">
        <v>10</v>
      </c>
      <c r="C35" s="29">
        <f t="shared" ref="C35:D35" si="25">G12</f>
        <v>10500000</v>
      </c>
      <c r="D35" s="21">
        <f t="shared" si="25"/>
        <v>440000</v>
      </c>
      <c r="E35" s="29">
        <v>10000000</v>
      </c>
      <c r="F35" s="21">
        <v>16090000</v>
      </c>
      <c r="G35" s="21">
        <f t="shared" si="22"/>
        <v>20500000</v>
      </c>
      <c r="H35" s="38">
        <f t="shared" si="23"/>
        <v>16530000</v>
      </c>
      <c r="I35" s="38">
        <f t="shared" si="24"/>
        <v>-3970000</v>
      </c>
      <c r="J35" s="14">
        <f t="shared" si="20"/>
        <v>-0.1936585365853658</v>
      </c>
    </row>
    <row r="36" spans="2:15" x14ac:dyDescent="0.2">
      <c r="B36" s="45" t="s">
        <v>2</v>
      </c>
      <c r="C36" s="29">
        <f t="shared" ref="C36:D36" si="26">G13</f>
        <v>200000</v>
      </c>
      <c r="D36" s="21">
        <f t="shared" si="26"/>
        <v>200000</v>
      </c>
      <c r="E36" s="29">
        <v>0</v>
      </c>
      <c r="F36" s="21">
        <v>240000</v>
      </c>
      <c r="G36" s="21">
        <f t="shared" si="22"/>
        <v>200000</v>
      </c>
      <c r="H36" s="38">
        <f t="shared" si="23"/>
        <v>440000</v>
      </c>
      <c r="I36" s="38">
        <f t="shared" si="24"/>
        <v>240000</v>
      </c>
      <c r="J36" s="14">
        <f t="shared" si="20"/>
        <v>1.2000000000000002</v>
      </c>
      <c r="O36" s="1"/>
    </row>
    <row r="37" spans="2:15" x14ac:dyDescent="0.2">
      <c r="B37" s="26" t="s">
        <v>3</v>
      </c>
      <c r="C37" s="29">
        <f t="shared" ref="C37:D37" si="27">G14</f>
        <v>7000000</v>
      </c>
      <c r="D37" s="21">
        <f t="shared" si="27"/>
        <v>100000</v>
      </c>
      <c r="E37" s="29">
        <v>10500000</v>
      </c>
      <c r="F37" s="21">
        <v>8600000</v>
      </c>
      <c r="G37" s="21">
        <f t="shared" si="22"/>
        <v>17500000</v>
      </c>
      <c r="H37" s="38">
        <f t="shared" si="23"/>
        <v>8700000</v>
      </c>
      <c r="I37" s="38">
        <f t="shared" si="24"/>
        <v>-8800000</v>
      </c>
      <c r="J37" s="14">
        <f t="shared" si="20"/>
        <v>-0.50285714285714289</v>
      </c>
      <c r="O37" s="1"/>
    </row>
    <row r="38" spans="2:15" x14ac:dyDescent="0.2">
      <c r="B38" s="26" t="s">
        <v>19</v>
      </c>
      <c r="C38" s="29">
        <f t="shared" ref="C38:D38" si="28">G15</f>
        <v>5099717</v>
      </c>
      <c r="D38" s="21">
        <f t="shared" si="28"/>
        <v>2160000</v>
      </c>
      <c r="E38" s="29">
        <v>5300000</v>
      </c>
      <c r="F38" s="21">
        <v>4600000</v>
      </c>
      <c r="G38" s="21">
        <f t="shared" si="22"/>
        <v>10399717</v>
      </c>
      <c r="H38" s="38">
        <f t="shared" si="23"/>
        <v>6760000</v>
      </c>
      <c r="I38" s="38">
        <f t="shared" si="24"/>
        <v>-3639717</v>
      </c>
      <c r="J38" s="14">
        <f t="shared" si="20"/>
        <v>-0.3499823120186828</v>
      </c>
      <c r="O38" s="1"/>
    </row>
    <row r="39" spans="2:15" x14ac:dyDescent="0.2">
      <c r="B39" s="26" t="s">
        <v>23</v>
      </c>
      <c r="C39" s="29">
        <f t="shared" ref="C39:D39" si="29">G16</f>
        <v>1000000</v>
      </c>
      <c r="D39" s="21">
        <f t="shared" si="29"/>
        <v>800000</v>
      </c>
      <c r="E39" s="29">
        <v>0</v>
      </c>
      <c r="F39" s="21">
        <v>200000</v>
      </c>
      <c r="G39" s="21">
        <f t="shared" si="22"/>
        <v>1000000</v>
      </c>
      <c r="H39" s="38">
        <f t="shared" si="23"/>
        <v>1000000</v>
      </c>
      <c r="I39" s="38">
        <f t="shared" si="24"/>
        <v>0</v>
      </c>
      <c r="J39" s="14">
        <f t="shared" si="20"/>
        <v>0</v>
      </c>
    </row>
    <row r="40" spans="2:15" x14ac:dyDescent="0.2">
      <c r="B40" s="26" t="s">
        <v>20</v>
      </c>
      <c r="C40" s="29">
        <f t="shared" ref="C40:D40" si="30">G17</f>
        <v>600000</v>
      </c>
      <c r="D40" s="21">
        <f t="shared" si="30"/>
        <v>0</v>
      </c>
      <c r="E40" s="29">
        <v>500000</v>
      </c>
      <c r="F40" s="21">
        <v>900000</v>
      </c>
      <c r="G40" s="21">
        <f t="shared" si="22"/>
        <v>1100000</v>
      </c>
      <c r="H40" s="38">
        <f t="shared" si="23"/>
        <v>900000</v>
      </c>
      <c r="I40" s="38">
        <f t="shared" si="24"/>
        <v>-200000</v>
      </c>
      <c r="J40" s="14">
        <f t="shared" si="20"/>
        <v>-0.18181818181818177</v>
      </c>
    </row>
    <row r="41" spans="2:15" x14ac:dyDescent="0.2">
      <c r="B41" s="26" t="s">
        <v>21</v>
      </c>
      <c r="C41" s="29">
        <f>G18</f>
        <v>1000000</v>
      </c>
      <c r="D41" s="21">
        <f t="shared" ref="D41" si="31">H18</f>
        <v>75000</v>
      </c>
      <c r="E41" s="29">
        <v>800000</v>
      </c>
      <c r="F41" s="21">
        <v>930000</v>
      </c>
      <c r="G41" s="21">
        <f t="shared" si="22"/>
        <v>1800000</v>
      </c>
      <c r="H41" s="38">
        <f t="shared" si="23"/>
        <v>1005000</v>
      </c>
      <c r="I41" s="38">
        <f t="shared" si="24"/>
        <v>-795000</v>
      </c>
      <c r="J41" s="14">
        <f t="shared" si="20"/>
        <v>-0.44166666666666665</v>
      </c>
      <c r="O41" s="1"/>
    </row>
    <row r="42" spans="2:15" x14ac:dyDescent="0.2">
      <c r="B42" s="26" t="s">
        <v>4</v>
      </c>
      <c r="C42" s="29">
        <f t="shared" ref="C42:D42" si="32">G19</f>
        <v>2500000</v>
      </c>
      <c r="D42" s="21">
        <f t="shared" si="32"/>
        <v>0</v>
      </c>
      <c r="E42" s="29">
        <v>8000000</v>
      </c>
      <c r="F42" s="21">
        <v>9680000</v>
      </c>
      <c r="G42" s="21">
        <f t="shared" si="22"/>
        <v>10500000</v>
      </c>
      <c r="H42" s="38">
        <f t="shared" si="23"/>
        <v>9680000</v>
      </c>
      <c r="I42" s="38">
        <f t="shared" si="24"/>
        <v>-820000</v>
      </c>
      <c r="J42" s="14">
        <f t="shared" si="20"/>
        <v>-7.8095238095238106E-2</v>
      </c>
    </row>
    <row r="43" spans="2:15" x14ac:dyDescent="0.2">
      <c r="B43" s="26" t="s">
        <v>22</v>
      </c>
      <c r="C43" s="29">
        <f t="shared" ref="C43:D43" si="33">G20</f>
        <v>2000000</v>
      </c>
      <c r="D43" s="21">
        <f t="shared" si="33"/>
        <v>750000</v>
      </c>
      <c r="E43" s="29">
        <v>0</v>
      </c>
      <c r="F43" s="21">
        <v>2700000</v>
      </c>
      <c r="G43" s="21">
        <f t="shared" si="22"/>
        <v>2000000</v>
      </c>
      <c r="H43" s="38">
        <f t="shared" si="23"/>
        <v>3450000</v>
      </c>
      <c r="I43" s="38">
        <f t="shared" si="24"/>
        <v>1450000</v>
      </c>
      <c r="J43" s="14">
        <f t="shared" si="20"/>
        <v>0.72500000000000009</v>
      </c>
    </row>
    <row r="44" spans="2:15" x14ac:dyDescent="0.2">
      <c r="B44" s="26" t="s">
        <v>8</v>
      </c>
      <c r="C44" s="29">
        <f t="shared" ref="C44:D44" si="34">G21</f>
        <v>200000</v>
      </c>
      <c r="D44" s="21">
        <f t="shared" si="34"/>
        <v>150000</v>
      </c>
      <c r="E44" s="29">
        <v>0</v>
      </c>
      <c r="F44" s="21">
        <v>240000</v>
      </c>
      <c r="G44" s="21">
        <f t="shared" si="22"/>
        <v>200000</v>
      </c>
      <c r="H44" s="38">
        <f t="shared" si="23"/>
        <v>390000</v>
      </c>
      <c r="I44" s="38">
        <f t="shared" si="24"/>
        <v>190000</v>
      </c>
      <c r="J44" s="14">
        <f t="shared" si="20"/>
        <v>0.95</v>
      </c>
    </row>
    <row r="45" spans="2:15" x14ac:dyDescent="0.2">
      <c r="B45" s="13" t="s">
        <v>27</v>
      </c>
      <c r="C45" s="22">
        <f>SUM(C33:C44)</f>
        <v>41099717</v>
      </c>
      <c r="D45" s="22">
        <f t="shared" ref="D45" si="35">SUM(D33:D44)</f>
        <v>9675000</v>
      </c>
      <c r="E45" s="22">
        <f t="shared" ref="E45" si="36">SUM(E33:E44)</f>
        <v>51300000</v>
      </c>
      <c r="F45" s="22">
        <f t="shared" ref="F45" si="37">SUM(F33:F44)</f>
        <v>51620000</v>
      </c>
      <c r="G45" s="24">
        <f>SUM(G33:G44)</f>
        <v>92399717</v>
      </c>
      <c r="H45" s="24">
        <f t="shared" ref="H45" si="38">SUM(H33:H44)</f>
        <v>61295000</v>
      </c>
      <c r="I45" s="24">
        <f t="shared" si="24"/>
        <v>-31104717</v>
      </c>
      <c r="J45" s="28">
        <f t="shared" si="20"/>
        <v>-0.3366321673907291</v>
      </c>
    </row>
    <row r="46" spans="2:15" x14ac:dyDescent="0.2">
      <c r="B46" s="20" t="s">
        <v>40</v>
      </c>
      <c r="C46" s="23">
        <f>G23</f>
        <v>137117217</v>
      </c>
      <c r="D46" s="23">
        <f>H23</f>
        <v>104366600</v>
      </c>
      <c r="E46" s="23">
        <v>166750000</v>
      </c>
      <c r="F46" s="23">
        <v>185140000</v>
      </c>
      <c r="G46" s="25">
        <f>C46+E46</f>
        <v>303867217</v>
      </c>
      <c r="H46" s="24">
        <f>D46+F46</f>
        <v>289506600</v>
      </c>
      <c r="I46" s="24">
        <f t="shared" si="24"/>
        <v>-14360617</v>
      </c>
      <c r="J46" s="28">
        <f t="shared" si="20"/>
        <v>-4.7259514013319848E-2</v>
      </c>
      <c r="K46" s="1"/>
      <c r="L46" s="1"/>
      <c r="M46" s="1"/>
      <c r="N46" s="1"/>
      <c r="O46" s="1"/>
    </row>
    <row r="47" spans="2:15" x14ac:dyDescent="0.2">
      <c r="B47" s="34" t="s">
        <v>41</v>
      </c>
      <c r="C47" s="35">
        <f t="shared" ref="C47:H47" si="39">C46-C45</f>
        <v>96017500</v>
      </c>
      <c r="D47" s="35">
        <f t="shared" si="39"/>
        <v>94691600</v>
      </c>
      <c r="E47" s="35">
        <f t="shared" si="39"/>
        <v>115450000</v>
      </c>
      <c r="F47" s="35">
        <f t="shared" si="39"/>
        <v>133520000</v>
      </c>
      <c r="G47" s="35">
        <f t="shared" si="39"/>
        <v>211467500</v>
      </c>
      <c r="H47" s="35">
        <f t="shared" si="39"/>
        <v>228211600</v>
      </c>
      <c r="I47" s="35">
        <f t="shared" si="24"/>
        <v>16744100</v>
      </c>
      <c r="J47" s="36">
        <f t="shared" si="20"/>
        <v>7.918048872758221E-2</v>
      </c>
      <c r="K47" s="1"/>
      <c r="L47" s="1"/>
      <c r="M47" s="1"/>
      <c r="N47" s="1"/>
      <c r="O47" s="1"/>
    </row>
    <row r="48" spans="2:15" x14ac:dyDescent="0.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">
      <c r="B49" s="13" t="s">
        <v>42</v>
      </c>
      <c r="C49" s="23">
        <f>G26</f>
        <v>480596677</v>
      </c>
      <c r="D49" s="23">
        <f>H26</f>
        <v>513382600</v>
      </c>
      <c r="E49" s="23">
        <v>663987550</v>
      </c>
      <c r="F49" s="23">
        <v>1013737000</v>
      </c>
      <c r="G49" s="23">
        <f>C49+E49</f>
        <v>1144584227</v>
      </c>
      <c r="H49" s="22">
        <f>D49+F49</f>
        <v>1527119600</v>
      </c>
      <c r="I49" s="22">
        <f t="shared" si="24"/>
        <v>382535373</v>
      </c>
      <c r="J49" s="27">
        <f>H49/G49-1</f>
        <v>0.33421338856174887</v>
      </c>
      <c r="K49" s="1"/>
      <c r="L49" s="1"/>
      <c r="M49" s="1"/>
      <c r="N49" s="1"/>
      <c r="O49" s="1"/>
    </row>
    <row r="50" spans="2:15" x14ac:dyDescent="0.2">
      <c r="B50" s="34" t="s">
        <v>43</v>
      </c>
      <c r="C50" s="41">
        <f t="shared" ref="C50:D50" si="40">C49-C45</f>
        <v>439496960</v>
      </c>
      <c r="D50" s="41">
        <f t="shared" si="40"/>
        <v>503707600</v>
      </c>
      <c r="E50" s="41">
        <f>E49-E45</f>
        <v>612687550</v>
      </c>
      <c r="F50" s="35">
        <f>F49-F45</f>
        <v>962117000</v>
      </c>
      <c r="G50" s="35">
        <f>C50+E50</f>
        <v>1052184510</v>
      </c>
      <c r="H50" s="35">
        <f>D50+F50</f>
        <v>1465824600</v>
      </c>
      <c r="I50" s="35">
        <f>H50-G50</f>
        <v>413640090</v>
      </c>
      <c r="J50" s="36">
        <f>H50/G50-1</f>
        <v>0.393125051802939</v>
      </c>
      <c r="K50" s="2"/>
      <c r="L50" s="2"/>
      <c r="M50" s="2"/>
      <c r="N50" s="2"/>
      <c r="O50" s="2"/>
    </row>
    <row r="51" spans="2:15" x14ac:dyDescent="0.2">
      <c r="C51" s="44"/>
      <c r="D51" s="44"/>
      <c r="E51" s="44"/>
      <c r="F51" s="40"/>
      <c r="G51" s="1"/>
      <c r="H51" s="1"/>
      <c r="J51" s="1"/>
      <c r="K51" s="1"/>
      <c r="L51" s="1"/>
      <c r="M51" s="1"/>
      <c r="N51" s="1"/>
      <c r="O51" s="1"/>
    </row>
    <row r="52" spans="2:15" x14ac:dyDescent="0.2">
      <c r="B52" s="4"/>
      <c r="D52" s="42"/>
      <c r="E52" s="43"/>
      <c r="I52" s="1"/>
      <c r="J52" s="1"/>
      <c r="K52" s="1"/>
      <c r="L52" s="1"/>
      <c r="M52" s="1"/>
      <c r="N52" s="1"/>
      <c r="O52" s="1"/>
    </row>
    <row r="56" spans="2:15" x14ac:dyDescent="0.2">
      <c r="I56" s="1"/>
      <c r="J56" s="1"/>
      <c r="K56" s="1"/>
      <c r="L56" s="1"/>
      <c r="M56" s="1"/>
      <c r="N56" s="1"/>
      <c r="O56" s="1"/>
    </row>
    <row r="62" spans="2:15" x14ac:dyDescent="0.2">
      <c r="B62" s="6"/>
      <c r="C62" s="1"/>
      <c r="D62" s="1"/>
      <c r="E62" s="1"/>
      <c r="F62" s="1"/>
      <c r="G62" s="1"/>
      <c r="H62" s="1"/>
    </row>
    <row r="63" spans="2:15" x14ac:dyDescent="0.2">
      <c r="B63" s="6"/>
      <c r="C63" s="1"/>
      <c r="D63" s="1"/>
      <c r="E63" s="1"/>
      <c r="F63" s="1"/>
      <c r="G63" s="1"/>
      <c r="H63" s="1"/>
    </row>
    <row r="64" spans="2:15" x14ac:dyDescent="0.2">
      <c r="B64" s="6"/>
      <c r="C64" s="1"/>
      <c r="D64" s="1"/>
      <c r="F64" s="1"/>
      <c r="G64" s="1"/>
      <c r="H64" s="1"/>
    </row>
    <row r="65" spans="2:8" x14ac:dyDescent="0.2">
      <c r="B65" s="6"/>
      <c r="C65" s="1"/>
      <c r="D65" s="1"/>
      <c r="E65" s="1"/>
      <c r="F65" s="1"/>
      <c r="G65" s="1"/>
      <c r="H65" s="1"/>
    </row>
    <row r="66" spans="2:8" x14ac:dyDescent="0.2">
      <c r="B66" s="6"/>
    </row>
    <row r="67" spans="2:8" x14ac:dyDescent="0.2">
      <c r="B67" s="6"/>
      <c r="C67" s="7"/>
    </row>
    <row r="68" spans="2:8" x14ac:dyDescent="0.2">
      <c r="B68" s="6"/>
      <c r="C68" s="1"/>
      <c r="D68" s="1"/>
      <c r="E68" s="1"/>
      <c r="F68" s="1"/>
      <c r="G68" s="1"/>
      <c r="H68" s="1"/>
    </row>
    <row r="69" spans="2:8" x14ac:dyDescent="0.2">
      <c r="B69" s="6"/>
    </row>
    <row r="70" spans="2:8" x14ac:dyDescent="0.2">
      <c r="B70" s="6"/>
    </row>
    <row r="71" spans="2:8" x14ac:dyDescent="0.2">
      <c r="B71" s="6"/>
    </row>
    <row r="72" spans="2:8" x14ac:dyDescent="0.2">
      <c r="B72" s="6"/>
      <c r="C72" s="9"/>
      <c r="D72" s="9"/>
      <c r="E72" s="9"/>
      <c r="F72" s="9"/>
      <c r="G72" s="9"/>
      <c r="H72" s="9"/>
    </row>
    <row r="73" spans="2:8" x14ac:dyDescent="0.2">
      <c r="B73" s="6"/>
      <c r="C73" s="9"/>
      <c r="D73" s="9"/>
      <c r="E73" s="9"/>
      <c r="F73" s="9"/>
      <c r="G73" s="9"/>
      <c r="H73" s="9"/>
    </row>
    <row r="74" spans="2:8" x14ac:dyDescent="0.2">
      <c r="B74" s="8"/>
      <c r="C74" s="9"/>
      <c r="D74" s="9"/>
      <c r="E74" s="9"/>
      <c r="F74" s="9"/>
      <c r="G74" s="9"/>
      <c r="H74" s="9"/>
    </row>
    <row r="75" spans="2:8" x14ac:dyDescent="0.2">
      <c r="B75" s="6"/>
      <c r="C75" s="9"/>
      <c r="D75" s="9"/>
      <c r="E75" s="9"/>
      <c r="F75" s="9"/>
      <c r="G75" s="9"/>
      <c r="H75" s="9"/>
    </row>
    <row r="76" spans="2:8" x14ac:dyDescent="0.2">
      <c r="B76" s="6"/>
      <c r="C76" s="9"/>
      <c r="D76" s="9"/>
      <c r="E76" s="9"/>
      <c r="F76" s="9"/>
      <c r="G76" s="9"/>
      <c r="H76" s="9"/>
    </row>
    <row r="77" spans="2:8" x14ac:dyDescent="0.2">
      <c r="B77" s="6"/>
      <c r="C77" s="9"/>
      <c r="D77" s="9"/>
      <c r="E77" s="9"/>
      <c r="F77" s="9"/>
      <c r="G77" s="9"/>
      <c r="H77" s="9"/>
    </row>
    <row r="78" spans="2:8" x14ac:dyDescent="0.2">
      <c r="B78" s="6"/>
      <c r="C78" s="9"/>
      <c r="D78" s="9"/>
      <c r="E78" s="9"/>
      <c r="F78" s="9"/>
      <c r="G78" s="9"/>
      <c r="H78" s="9"/>
    </row>
    <row r="79" spans="2:8" x14ac:dyDescent="0.2">
      <c r="B79" s="6"/>
      <c r="C79" s="9"/>
      <c r="D79" s="9"/>
      <c r="E79" s="9"/>
      <c r="F79" s="9"/>
      <c r="G79" s="9"/>
      <c r="H79" s="9"/>
    </row>
    <row r="80" spans="2:8" x14ac:dyDescent="0.2">
      <c r="B80" s="6"/>
      <c r="C80" s="9"/>
      <c r="D80" s="10"/>
      <c r="E80" s="9"/>
      <c r="F80" s="9"/>
      <c r="G80" s="9"/>
      <c r="H80" s="9"/>
    </row>
    <row r="81" spans="2:8" x14ac:dyDescent="0.2">
      <c r="B81" s="6"/>
      <c r="C81" s="9"/>
      <c r="D81" s="9"/>
      <c r="E81" s="9"/>
      <c r="F81" s="9"/>
      <c r="G81" s="9"/>
      <c r="H81" s="9"/>
    </row>
    <row r="82" spans="2:8" x14ac:dyDescent="0.2">
      <c r="B82" s="6"/>
      <c r="C82" s="9"/>
      <c r="D82" s="9"/>
      <c r="E82" s="9"/>
      <c r="F82" s="9"/>
      <c r="G82" s="9"/>
      <c r="H82" s="9"/>
    </row>
    <row r="83" spans="2:8" x14ac:dyDescent="0.2">
      <c r="B83" s="6"/>
      <c r="C83" s="9"/>
      <c r="D83" s="9"/>
      <c r="E83" s="9"/>
      <c r="F83" s="9"/>
      <c r="G83" s="9"/>
      <c r="H83" s="9"/>
    </row>
    <row r="84" spans="2:8" x14ac:dyDescent="0.2">
      <c r="B84" s="6"/>
      <c r="C84" s="9"/>
      <c r="D84" s="9"/>
      <c r="E84" s="9"/>
      <c r="F84" s="9"/>
      <c r="G84" s="9"/>
      <c r="H84" s="9"/>
    </row>
    <row r="85" spans="2:8" x14ac:dyDescent="0.2">
      <c r="B85" s="6"/>
      <c r="C85" s="9"/>
      <c r="D85" s="9"/>
      <c r="E85" s="9"/>
      <c r="F85" s="9"/>
      <c r="G85" s="9"/>
      <c r="H85" s="9"/>
    </row>
    <row r="86" spans="2:8" x14ac:dyDescent="0.2">
      <c r="B86" s="6"/>
      <c r="C86" s="9"/>
      <c r="D86" s="9"/>
      <c r="E86" s="9"/>
      <c r="F86" s="9"/>
      <c r="G86" s="9"/>
      <c r="H86" s="9"/>
    </row>
    <row r="87" spans="2:8" x14ac:dyDescent="0.2">
      <c r="B87" s="6"/>
      <c r="C87" s="9"/>
      <c r="D87" s="9"/>
      <c r="E87" s="9"/>
      <c r="F87" s="9"/>
      <c r="G87" s="9"/>
      <c r="H87" s="9"/>
    </row>
    <row r="88" spans="2:8" x14ac:dyDescent="0.2">
      <c r="B88" s="6"/>
      <c r="C88" s="9"/>
      <c r="D88" s="9"/>
      <c r="E88" s="9"/>
      <c r="F88" s="9"/>
      <c r="G88" s="9"/>
      <c r="H88" s="9"/>
    </row>
    <row r="89" spans="2:8" x14ac:dyDescent="0.2">
      <c r="B89" s="6"/>
      <c r="C89" s="9"/>
      <c r="D89" s="9"/>
      <c r="E89" s="9"/>
      <c r="F89" s="9"/>
      <c r="G89" s="9"/>
      <c r="H89" s="9"/>
    </row>
    <row r="90" spans="2:8" x14ac:dyDescent="0.2">
      <c r="B90" s="6"/>
      <c r="C90" s="9"/>
      <c r="D90" s="9"/>
      <c r="E90" s="9"/>
      <c r="F90" s="9"/>
      <c r="G90" s="9"/>
      <c r="H90" s="9"/>
    </row>
    <row r="91" spans="2:8" x14ac:dyDescent="0.2">
      <c r="B91" s="6"/>
      <c r="C91" s="9"/>
      <c r="D91" s="9"/>
      <c r="E91" s="9"/>
      <c r="F91" s="9"/>
      <c r="G91" s="9"/>
      <c r="H91" s="9"/>
    </row>
    <row r="92" spans="2:8" x14ac:dyDescent="0.2">
      <c r="B92" s="6"/>
      <c r="C92" s="9"/>
      <c r="D92" s="9"/>
      <c r="E92" s="9"/>
      <c r="F92" s="9"/>
      <c r="G92" s="9"/>
      <c r="H92" s="9"/>
    </row>
    <row r="93" spans="2:8" x14ac:dyDescent="0.2">
      <c r="B93" s="6"/>
      <c r="C93" s="9"/>
      <c r="D93" s="9"/>
      <c r="E93" s="9"/>
      <c r="F93" s="9"/>
      <c r="G93" s="9"/>
      <c r="H93" s="9"/>
    </row>
    <row r="94" spans="2:8" x14ac:dyDescent="0.2">
      <c r="B94" s="6"/>
      <c r="C94" s="9"/>
      <c r="D94" s="9"/>
      <c r="E94" s="9"/>
      <c r="F94" s="9"/>
      <c r="G94" s="9"/>
      <c r="H94" s="9"/>
    </row>
    <row r="95" spans="2:8" x14ac:dyDescent="0.2">
      <c r="B95" s="6"/>
      <c r="C95" s="9"/>
      <c r="D95" s="9"/>
      <c r="E95" s="9"/>
      <c r="F95" s="9"/>
      <c r="G95" s="9"/>
      <c r="H95" s="9"/>
    </row>
    <row r="96" spans="2:8" x14ac:dyDescent="0.2">
      <c r="B96" s="6"/>
      <c r="C96" s="9"/>
      <c r="D96" s="9"/>
      <c r="E96" s="9"/>
      <c r="F96" s="9"/>
      <c r="G96" s="9"/>
      <c r="H96" s="9"/>
    </row>
    <row r="97" spans="2:8" x14ac:dyDescent="0.2">
      <c r="B97" s="6"/>
      <c r="C97" s="9"/>
      <c r="D97" s="9"/>
      <c r="E97" s="9"/>
      <c r="F97" s="9"/>
      <c r="G97" s="9"/>
      <c r="H97" s="9"/>
    </row>
    <row r="98" spans="2:8" x14ac:dyDescent="0.2">
      <c r="B98" s="6"/>
      <c r="C98" s="9"/>
      <c r="D98" s="9"/>
      <c r="E98" s="9"/>
      <c r="F98" s="9"/>
      <c r="G98" s="9"/>
      <c r="H98" s="9"/>
    </row>
    <row r="99" spans="2:8" x14ac:dyDescent="0.2">
      <c r="B99" s="6"/>
      <c r="C99" s="9"/>
      <c r="D99" s="9"/>
      <c r="E99" s="9"/>
      <c r="F99" s="9"/>
      <c r="G99" s="9"/>
      <c r="H99" s="9"/>
    </row>
    <row r="100" spans="2:8" x14ac:dyDescent="0.2">
      <c r="B100" s="6"/>
      <c r="C100" s="9"/>
      <c r="D100" s="9"/>
      <c r="E100" s="9"/>
      <c r="F100" s="9"/>
      <c r="G100" s="9"/>
      <c r="H100" s="9"/>
    </row>
    <row r="101" spans="2:8" x14ac:dyDescent="0.2">
      <c r="B101" s="6"/>
      <c r="C101" s="9"/>
      <c r="D101" s="9"/>
      <c r="E101" s="9"/>
      <c r="F101" s="9"/>
      <c r="G101" s="9"/>
      <c r="H101" s="9"/>
    </row>
    <row r="102" spans="2:8" x14ac:dyDescent="0.2">
      <c r="B102" s="6"/>
      <c r="C102" s="9"/>
      <c r="D102" s="9"/>
      <c r="E102" s="9"/>
      <c r="F102" s="9"/>
      <c r="G102" s="9"/>
      <c r="H102" s="9"/>
    </row>
    <row r="103" spans="2:8" x14ac:dyDescent="0.2">
      <c r="B103" s="6"/>
      <c r="C103" s="9"/>
      <c r="D103" s="9"/>
      <c r="E103" s="9"/>
      <c r="F103" s="9"/>
      <c r="G103" s="9"/>
      <c r="H103" s="9"/>
    </row>
    <row r="104" spans="2:8" x14ac:dyDescent="0.2">
      <c r="B104" s="6"/>
      <c r="C104" s="9"/>
      <c r="D104" s="9"/>
      <c r="E104" s="9"/>
      <c r="F104" s="9"/>
      <c r="G104" s="9"/>
      <c r="H104" s="9"/>
    </row>
    <row r="105" spans="2:8" x14ac:dyDescent="0.2">
      <c r="C105" s="9"/>
      <c r="D105" s="9"/>
      <c r="E105" s="9"/>
      <c r="F105" s="9"/>
      <c r="G105" s="9"/>
      <c r="H105" s="9"/>
    </row>
    <row r="106" spans="2:8" x14ac:dyDescent="0.2">
      <c r="C106" s="9"/>
      <c r="D106" s="9"/>
      <c r="E106" s="9"/>
      <c r="F106" s="9"/>
      <c r="G106" s="9"/>
      <c r="H106" s="9"/>
    </row>
    <row r="107" spans="2:8" x14ac:dyDescent="0.2">
      <c r="C107" s="9"/>
      <c r="D107" s="9"/>
      <c r="E107" s="9"/>
      <c r="F107" s="9"/>
      <c r="G107" s="9"/>
      <c r="H107" s="9"/>
    </row>
    <row r="108" spans="2:8" x14ac:dyDescent="0.2">
      <c r="C108" s="9"/>
      <c r="D108" s="9"/>
      <c r="E108" s="9"/>
      <c r="F108" s="9"/>
      <c r="G108" s="9"/>
      <c r="H108" s="9"/>
    </row>
    <row r="109" spans="2:8" x14ac:dyDescent="0.2">
      <c r="C109" s="9"/>
      <c r="D109" s="9"/>
      <c r="E109" s="9"/>
      <c r="F109" s="9"/>
      <c r="G109" s="9"/>
      <c r="H109" s="9"/>
    </row>
    <row r="110" spans="2:8" x14ac:dyDescent="0.2">
      <c r="C110" s="9"/>
      <c r="D110" s="9"/>
      <c r="E110" s="9"/>
      <c r="F110" s="9"/>
      <c r="G110" s="9"/>
      <c r="H110" s="9"/>
    </row>
    <row r="111" spans="2:8" x14ac:dyDescent="0.2">
      <c r="C111" s="9"/>
      <c r="D111" s="9"/>
      <c r="E111" s="9"/>
      <c r="F111" s="9"/>
      <c r="G111" s="9"/>
      <c r="H111" s="9"/>
    </row>
    <row r="112" spans="2:8" x14ac:dyDescent="0.2">
      <c r="C112" s="9"/>
      <c r="D112" s="9"/>
      <c r="E112" s="9"/>
      <c r="F112" s="9"/>
      <c r="G112" s="9"/>
      <c r="H112" s="9"/>
    </row>
    <row r="113" spans="3:8" x14ac:dyDescent="0.2">
      <c r="C113" s="9"/>
      <c r="D113" s="9"/>
      <c r="E113" s="9"/>
      <c r="F113" s="9"/>
      <c r="G113" s="9"/>
      <c r="H113" s="9"/>
    </row>
    <row r="114" spans="3:8" x14ac:dyDescent="0.2">
      <c r="C114" s="9"/>
      <c r="D114" s="9"/>
      <c r="E114" s="9"/>
      <c r="F114" s="9"/>
      <c r="G114" s="9"/>
      <c r="H114" s="9"/>
    </row>
    <row r="115" spans="3:8" x14ac:dyDescent="0.2">
      <c r="C115" s="9"/>
      <c r="D115" s="9"/>
      <c r="E115" s="9"/>
      <c r="F115" s="9"/>
      <c r="G115" s="9"/>
      <c r="H115" s="9"/>
    </row>
    <row r="116" spans="3:8" x14ac:dyDescent="0.2">
      <c r="C116" s="9"/>
      <c r="D116" s="9"/>
      <c r="E116" s="9"/>
      <c r="F116" s="9"/>
      <c r="G116" s="9"/>
      <c r="H116" s="9"/>
    </row>
    <row r="117" spans="3:8" x14ac:dyDescent="0.2">
      <c r="C117" s="9"/>
      <c r="D117" s="9"/>
      <c r="E117" s="9"/>
      <c r="F117" s="9"/>
      <c r="G117" s="9"/>
      <c r="H117" s="9"/>
    </row>
    <row r="118" spans="3:8" x14ac:dyDescent="0.2">
      <c r="C118" s="9"/>
      <c r="D118" s="9"/>
      <c r="E118" s="9"/>
      <c r="F118" s="9"/>
      <c r="G118" s="9"/>
      <c r="H118" s="9"/>
    </row>
    <row r="119" spans="3:8" x14ac:dyDescent="0.2">
      <c r="C119" s="9"/>
      <c r="D119" s="9"/>
      <c r="E119" s="9"/>
      <c r="F119" s="9"/>
      <c r="G119" s="9"/>
      <c r="H119" s="9"/>
    </row>
    <row r="120" spans="3:8" x14ac:dyDescent="0.2">
      <c r="C120" s="9"/>
      <c r="D120" s="9"/>
      <c r="E120" s="9"/>
      <c r="F120" s="9"/>
      <c r="G120" s="9"/>
      <c r="H120" s="9"/>
    </row>
    <row r="121" spans="3:8" x14ac:dyDescent="0.2">
      <c r="C121" s="9"/>
      <c r="D121" s="9"/>
      <c r="E121" s="9"/>
      <c r="F121" s="9"/>
      <c r="G121" s="9"/>
      <c r="H121" s="9"/>
    </row>
    <row r="122" spans="3:8" x14ac:dyDescent="0.2">
      <c r="C122" s="9"/>
      <c r="D122" s="9"/>
      <c r="E122" s="9"/>
      <c r="F122" s="9"/>
      <c r="G122" s="9"/>
      <c r="H122" s="9"/>
    </row>
    <row r="123" spans="3:8" x14ac:dyDescent="0.2">
      <c r="C123" s="9"/>
      <c r="D123" s="9"/>
      <c r="E123" s="9"/>
      <c r="F123" s="9"/>
      <c r="G123" s="9"/>
      <c r="H123" s="9"/>
    </row>
    <row r="124" spans="3:8" x14ac:dyDescent="0.2">
      <c r="C124" s="9"/>
      <c r="D124" s="9"/>
      <c r="E124" s="9"/>
      <c r="F124" s="9"/>
      <c r="G124" s="9"/>
      <c r="H124" s="9"/>
    </row>
    <row r="125" spans="3:8" x14ac:dyDescent="0.2">
      <c r="C125" s="9"/>
      <c r="D125" s="9"/>
      <c r="E125" s="9"/>
      <c r="F125" s="9"/>
      <c r="G125" s="9"/>
      <c r="H125" s="9"/>
    </row>
    <row r="126" spans="3:8" x14ac:dyDescent="0.2">
      <c r="C126" s="9"/>
      <c r="D126" s="9"/>
      <c r="E126" s="9"/>
      <c r="F126" s="9"/>
      <c r="G126" s="9"/>
      <c r="H126" s="9"/>
    </row>
    <row r="127" spans="3:8" x14ac:dyDescent="0.2">
      <c r="C127" s="9"/>
      <c r="D127" s="9"/>
      <c r="E127" s="9"/>
      <c r="F127" s="9"/>
      <c r="G127" s="9"/>
      <c r="H127" s="9"/>
    </row>
    <row r="128" spans="3:8" x14ac:dyDescent="0.2">
      <c r="C128" s="9"/>
      <c r="D128" s="9"/>
      <c r="E128" s="9"/>
      <c r="F128" s="9"/>
      <c r="G128" s="9"/>
      <c r="H128" s="9"/>
    </row>
    <row r="129" spans="3:8" x14ac:dyDescent="0.2">
      <c r="C129" s="9"/>
      <c r="D129" s="9"/>
      <c r="E129" s="9"/>
      <c r="F129" s="9"/>
      <c r="G129" s="9"/>
      <c r="H129" s="9"/>
    </row>
    <row r="130" spans="3:8" x14ac:dyDescent="0.2">
      <c r="C130" s="9"/>
      <c r="D130" s="9"/>
      <c r="E130" s="9"/>
      <c r="F130" s="9"/>
      <c r="G130" s="9"/>
      <c r="H130" s="9"/>
    </row>
    <row r="131" spans="3:8" x14ac:dyDescent="0.2">
      <c r="C131" s="9"/>
      <c r="D131" s="9"/>
      <c r="E131" s="9"/>
      <c r="F131" s="9"/>
      <c r="G131" s="9"/>
      <c r="H131" s="9"/>
    </row>
    <row r="132" spans="3:8" x14ac:dyDescent="0.2">
      <c r="C132" s="9"/>
      <c r="D132" s="9"/>
      <c r="E132" s="9"/>
      <c r="F132" s="9"/>
      <c r="G132" s="9"/>
      <c r="H132" s="9"/>
    </row>
    <row r="133" spans="3:8" x14ac:dyDescent="0.2">
      <c r="C133" s="9"/>
      <c r="D133" s="9"/>
      <c r="E133" s="9"/>
      <c r="F133" s="9"/>
      <c r="G133" s="9"/>
      <c r="H133" s="9"/>
    </row>
    <row r="134" spans="3:8" x14ac:dyDescent="0.2">
      <c r="C134" s="9"/>
      <c r="D134" s="9"/>
      <c r="E134" s="9"/>
      <c r="F134" s="9"/>
      <c r="G134" s="9"/>
      <c r="H134" s="9"/>
    </row>
    <row r="135" spans="3:8" x14ac:dyDescent="0.2">
      <c r="C135" s="9"/>
      <c r="D135" s="9"/>
      <c r="E135" s="9"/>
      <c r="F135" s="9"/>
      <c r="G135" s="9"/>
      <c r="H135" s="9"/>
    </row>
    <row r="136" spans="3:8" x14ac:dyDescent="0.2">
      <c r="C136" s="9"/>
      <c r="D136" s="9"/>
      <c r="E136" s="9"/>
      <c r="F136" s="9"/>
      <c r="G136" s="9"/>
      <c r="H136" s="9"/>
    </row>
  </sheetData>
  <mergeCells count="16">
    <mergeCell ref="D4:J4"/>
    <mergeCell ref="D5:J5"/>
    <mergeCell ref="B7:B9"/>
    <mergeCell ref="C30:D31"/>
    <mergeCell ref="C7:D7"/>
    <mergeCell ref="E7:F7"/>
    <mergeCell ref="G7:H7"/>
    <mergeCell ref="I7:K7"/>
    <mergeCell ref="C8:D8"/>
    <mergeCell ref="E8:F8"/>
    <mergeCell ref="G8:H8"/>
    <mergeCell ref="E30:F31"/>
    <mergeCell ref="G30:H31"/>
    <mergeCell ref="I31:J31"/>
    <mergeCell ref="P8:R8"/>
    <mergeCell ref="L7:N7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Tabelle1!Untitledspreadsheet_Vergleich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Schneider</dc:creator>
  <cp:lastModifiedBy>Paul Schneider</cp:lastModifiedBy>
  <dcterms:created xsi:type="dcterms:W3CDTF">2026-09-03T20:59:38Z</dcterms:created>
  <dcterms:modified xsi:type="dcterms:W3CDTF">2026-09-13T19:15:41Z</dcterms:modified>
</cp:coreProperties>
</file>